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icef-my.sharepoint.com/personal/bnsiama_unicef_org1/Documents/Documents/DAO/Kinshasa_Kongo Central/"/>
    </mc:Choice>
  </mc:AlternateContent>
  <xr:revisionPtr revIDLastSave="1246" documentId="13_ncr:1_{10EC754B-CB97-4CED-AF3B-5C84CBF8DA37}" xr6:coauthVersionLast="47" xr6:coauthVersionMax="47" xr10:uidLastSave="{549CE4EE-8CA8-4D37-B148-C76DADBB4E8C}"/>
  <bookViews>
    <workbookView xWindow="-110" yWindow="-110" windowWidth="19420" windowHeight="10420" tabRatio="781" xr2:uid="{CE8F2C32-CAC7-437A-8227-8CE60837BFC2}"/>
  </bookViews>
  <sheets>
    <sheet name="Lot 1_Devis forage 100 m " sheetId="10" r:id="rId1"/>
    <sheet name="Lot 1_Bordereau des prix" sheetId="16" r:id="rId2"/>
    <sheet name="Lot 1_Localisation&amp;sondages " sheetId="11" r:id="rId3"/>
    <sheet name="Lot 2_Devis latrines" sheetId="13" r:id="rId4"/>
    <sheet name="Lot 2_Bordereau des prix" sheetId="17" r:id="rId5"/>
    <sheet name="Lot 2_Localisation_écoles" sheetId="15" r:id="rId6"/>
  </sheets>
  <definedNames>
    <definedName name="_xlnm.Print_Area" localSheetId="1">'Lot 1_Bordereau des prix'!$A$1:$E$42</definedName>
    <definedName name="_xlnm.Print_Area" localSheetId="0">'Lot 1_Devis forage 100 m '!$A$1:$F$42</definedName>
    <definedName name="_xlnm.Print_Area" localSheetId="4">'Lot 2_Bordereau des prix'!$A$1:$E$55</definedName>
    <definedName name="_xlnm.Print_Area" localSheetId="3">'Lot 2_Devis latrines'!$A$1:$F$55</definedName>
    <definedName name="_xlnm.Print_Titles" localSheetId="1">'Lot 1_Bordereau des prix'!$6:$6</definedName>
    <definedName name="_xlnm.Print_Titles" localSheetId="0">'Lot 1_Devis forage 100 m '!$6:$6</definedName>
    <definedName name="_xlnm.Print_Titles" localSheetId="4">'Lot 2_Bordereau des prix'!$5:$5</definedName>
    <definedName name="_xlnm.Print_Titles" localSheetId="3">'Lot 2_Devis latrines'!$5:$5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13" l="1"/>
  <c r="C9" i="11"/>
  <c r="D37" i="16"/>
  <c r="F53" i="13"/>
  <c r="C37" i="10"/>
  <c r="F38" i="10"/>
  <c r="D10" i="10"/>
  <c r="F10" i="10"/>
  <c r="D12" i="10"/>
  <c r="F12" i="10"/>
  <c r="F13" i="10"/>
  <c r="F42" i="10"/>
  <c r="F41" i="10"/>
  <c r="F40" i="10"/>
  <c r="F52" i="13"/>
  <c r="F47" i="13"/>
  <c r="F46" i="13"/>
  <c r="F45" i="13"/>
  <c r="F44" i="13"/>
  <c r="F43" i="13"/>
  <c r="F40" i="13"/>
  <c r="F41" i="13"/>
  <c r="F37" i="13"/>
  <c r="F36" i="13"/>
  <c r="F35" i="13"/>
  <c r="F34" i="13"/>
  <c r="F31" i="13"/>
  <c r="F30" i="13"/>
  <c r="F29" i="13"/>
  <c r="F28" i="13"/>
  <c r="F27" i="13"/>
  <c r="F26" i="13"/>
  <c r="F23" i="13"/>
  <c r="F22" i="13"/>
  <c r="F21" i="13"/>
  <c r="F20" i="13"/>
  <c r="F19" i="13"/>
  <c r="F16" i="13"/>
  <c r="F15" i="13"/>
  <c r="F14" i="13"/>
  <c r="F13" i="13"/>
  <c r="F12" i="13"/>
  <c r="F11" i="13"/>
  <c r="F10" i="13"/>
  <c r="F17" i="13"/>
  <c r="F48" i="13"/>
  <c r="F32" i="13"/>
  <c r="F24" i="13"/>
  <c r="F38" i="13"/>
  <c r="F7" i="13"/>
  <c r="F8" i="13"/>
  <c r="F49" i="13"/>
  <c r="F50" i="13"/>
  <c r="F54" i="13"/>
  <c r="F30" i="10"/>
  <c r="F34" i="10"/>
  <c r="F35" i="10"/>
  <c r="F33" i="10"/>
  <c r="F32" i="10"/>
  <c r="F28" i="10"/>
  <c r="F27" i="10"/>
  <c r="F25" i="10"/>
  <c r="F24" i="10"/>
  <c r="F23" i="10"/>
  <c r="F21" i="10"/>
  <c r="F20" i="10"/>
  <c r="F19" i="10"/>
  <c r="F18" i="10"/>
  <c r="F17" i="10"/>
  <c r="F16" i="10"/>
  <c r="F9" i="10"/>
  <c r="F36" i="10"/>
</calcChain>
</file>

<file path=xl/sharedStrings.xml><?xml version="1.0" encoding="utf-8"?>
<sst xmlns="http://schemas.openxmlformats.org/spreadsheetml/2006/main" count="475" uniqueCount="211">
  <si>
    <t>N°</t>
  </si>
  <si>
    <t>Déplacement et installation</t>
  </si>
  <si>
    <t>ml</t>
  </si>
  <si>
    <t>Unité</t>
  </si>
  <si>
    <t>heure</t>
  </si>
  <si>
    <t>Essai de débit à la pompe en 3 paliers</t>
  </si>
  <si>
    <t>3.1</t>
  </si>
  <si>
    <t>3.2</t>
  </si>
  <si>
    <t>3.3</t>
  </si>
  <si>
    <t>3.4</t>
  </si>
  <si>
    <t>3.5</t>
  </si>
  <si>
    <t>4.1</t>
  </si>
  <si>
    <t>4.2</t>
  </si>
  <si>
    <t>4.3</t>
  </si>
  <si>
    <t>5.1</t>
  </si>
  <si>
    <t>5.2</t>
  </si>
  <si>
    <t>5.3</t>
  </si>
  <si>
    <t xml:space="preserve">Foration et équipement </t>
  </si>
  <si>
    <t>Développement et essai de débit</t>
  </si>
  <si>
    <t>Analyse de la qualité de l’eau physico chimique et bactériologique</t>
  </si>
  <si>
    <t>Quantité</t>
  </si>
  <si>
    <t>PU HTT</t>
  </si>
  <si>
    <t>PT HTT</t>
  </si>
  <si>
    <t>1.1</t>
  </si>
  <si>
    <t>1.2</t>
  </si>
  <si>
    <t>2.1</t>
  </si>
  <si>
    <t>Cimentation de l’espace annulaire de chaque  forage avec du laitier de ciment CPA à densité 1,7 - 1,8 sur les 6 derniers mètres jusqu’à la surface du sol</t>
  </si>
  <si>
    <r>
      <t>m</t>
    </r>
    <r>
      <rPr>
        <vertAlign val="superscript"/>
        <sz val="11"/>
        <color theme="1"/>
        <rFont val="Arial"/>
        <family val="2"/>
      </rPr>
      <t>3</t>
    </r>
  </si>
  <si>
    <t>Fourniture et mise à disposition du dispositif de développement et chloration du forage jusqu'à obtention d’une eau claire sans particules solides</t>
  </si>
  <si>
    <t>Fourniture et installation des panneaux de visibilité</t>
  </si>
  <si>
    <t>unité</t>
  </si>
  <si>
    <t>Nombre de forages du lot</t>
  </si>
  <si>
    <t>Sondage géophysique</t>
  </si>
  <si>
    <t>Localité</t>
  </si>
  <si>
    <t>Disponibilité</t>
  </si>
  <si>
    <t>Total sondages disponibles</t>
  </si>
  <si>
    <t xml:space="preserve">Étude géophysique </t>
  </si>
  <si>
    <t>Total général pour l'exécution du lot</t>
  </si>
  <si>
    <t>Aménagement de la margelle et du dispositif anti bourbier avec pose de la sortie de refoulement au niveau de la tête de forage</t>
  </si>
  <si>
    <t>Fourniture et mise en place d’un massif de gravier filtrant siliceux calibré (2 – 3 mm)</t>
  </si>
  <si>
    <t>6.1</t>
  </si>
  <si>
    <t>Coordonnées GPS</t>
  </si>
  <si>
    <t>Génie Civil</t>
  </si>
  <si>
    <t>7.1</t>
  </si>
  <si>
    <t>7.2</t>
  </si>
  <si>
    <t>8.1</t>
  </si>
  <si>
    <t>EP Loma – Vindu/ Mbanza Ngungu, Kongo Central</t>
  </si>
  <si>
    <t>CS Mikondo/ N'sele, Kinshasa</t>
  </si>
  <si>
    <t>Réseau de distribution</t>
  </si>
  <si>
    <t>Fourniture et pose des canalisations avec branchement (mini réseau d'adduction)</t>
  </si>
  <si>
    <t>Construction borne fontaine à 2 prises avec chambre à vanne et puits perdu</t>
  </si>
  <si>
    <t>Équipement solaire</t>
  </si>
  <si>
    <t>A</t>
  </si>
  <si>
    <t>Sous Total A</t>
  </si>
  <si>
    <t>B</t>
  </si>
  <si>
    <t>Exécution forage et aménagement réseau de distribution</t>
  </si>
  <si>
    <t>1.3</t>
  </si>
  <si>
    <t>1.4</t>
  </si>
  <si>
    <t>1.5</t>
  </si>
  <si>
    <t>1.6</t>
  </si>
  <si>
    <t>2.2</t>
  </si>
  <si>
    <t>2.3</t>
  </si>
  <si>
    <t>5.4</t>
  </si>
  <si>
    <t>Sous Total pour un forage</t>
  </si>
  <si>
    <t>Sous Total B</t>
  </si>
  <si>
    <t>Installation et repli chantier et étude géophysique</t>
  </si>
  <si>
    <t>Fourniture et pompe solaire immergée avec équipement, accessoires, support panneaux solaires en acier inoxydable et réglable</t>
  </si>
  <si>
    <r>
      <t>Fourniture et pose d’un réservoir en poly tank de 5 m</t>
    </r>
    <r>
      <rPr>
        <vertAlign val="superscript"/>
        <sz val="11"/>
        <rFont val="Arial"/>
        <family val="2"/>
      </rPr>
      <t>3</t>
    </r>
  </si>
  <si>
    <t>Désignation</t>
  </si>
  <si>
    <t>2.4</t>
  </si>
  <si>
    <t>m²</t>
  </si>
  <si>
    <t>2.5</t>
  </si>
  <si>
    <t>2.6</t>
  </si>
  <si>
    <t>2.7</t>
  </si>
  <si>
    <t>Enduit intérieur fosse latrine en mortier de ciment lisse</t>
  </si>
  <si>
    <t xml:space="preserve">Couverture en tôles ondulées galvanisées BG 28 de couleur bleu UNICEF </t>
  </si>
  <si>
    <t>4.4</t>
  </si>
  <si>
    <t>4.5</t>
  </si>
  <si>
    <t>4.6</t>
  </si>
  <si>
    <t>7.3</t>
  </si>
  <si>
    <t>7.4</t>
  </si>
  <si>
    <t>7.5</t>
  </si>
  <si>
    <r>
      <t>m</t>
    </r>
    <r>
      <rPr>
        <vertAlign val="superscript"/>
        <sz val="11"/>
        <color indexed="8"/>
        <rFont val="Arial"/>
        <family val="2"/>
      </rPr>
      <t>3</t>
    </r>
  </si>
  <si>
    <r>
      <rPr>
        <b/>
        <sz val="11"/>
        <color theme="1"/>
        <rFont val="Arial"/>
        <family val="2"/>
      </rPr>
      <t xml:space="preserve">Enduits ciment sur murs extérieurs : </t>
    </r>
    <r>
      <rPr>
        <sz val="11"/>
        <color theme="1"/>
        <rFont val="Arial"/>
        <family val="2"/>
      </rPr>
      <t xml:space="preserve">
Enduit ciment en trois couches sur épaisseur cumulée de 2 cm au minimum </t>
    </r>
  </si>
  <si>
    <r>
      <t>m</t>
    </r>
    <r>
      <rPr>
        <vertAlign val="superscript"/>
        <sz val="11"/>
        <rFont val="Arial"/>
        <family val="2"/>
      </rPr>
      <t>3</t>
    </r>
  </si>
  <si>
    <r>
      <t>m</t>
    </r>
    <r>
      <rPr>
        <vertAlign val="superscript"/>
        <sz val="11"/>
        <rFont val="Arial"/>
        <family val="2"/>
      </rPr>
      <t>2</t>
    </r>
  </si>
  <si>
    <t>Terrassement</t>
  </si>
  <si>
    <t>Sous Total Terrassement</t>
  </si>
  <si>
    <t>Infrastructures</t>
  </si>
  <si>
    <t>Sous Total Infrastructures</t>
  </si>
  <si>
    <t>Superstructures – maçonnerie – enduits</t>
  </si>
  <si>
    <t>Sous Total Superstructures – maçonnerie – enduits</t>
  </si>
  <si>
    <t>Charpente Bois – Couverture</t>
  </si>
  <si>
    <t>Plomberie</t>
  </si>
  <si>
    <t>Sous Total Charpente Bois – Couverture</t>
  </si>
  <si>
    <t>Sous Total Plomberie</t>
  </si>
  <si>
    <t>Peinture</t>
  </si>
  <si>
    <t>Sous Total Peinture</t>
  </si>
  <si>
    <t xml:space="preserve">Email bleu UNICEF sur planche de rive en bois, y compris préparation des surfaces (masticage, grattage, ponçage) </t>
  </si>
  <si>
    <t xml:space="preserve">Excavation de terre pour fosse sèche (profondeur de 2,15 m) </t>
  </si>
  <si>
    <t>Maçonnerie en brique cuite pour élévation dans la fosse / ép. 20 cm</t>
  </si>
  <si>
    <t>kit</t>
  </si>
  <si>
    <t>pièce</t>
  </si>
  <si>
    <t>Construction du socle de la citerne moellons de 80 cm de hauteur, fondée au minimum à 20 cm par rapport au sol y compris le rejointoyage des murs</t>
  </si>
  <si>
    <t>Porte bois pleine de 80x200</t>
  </si>
  <si>
    <t>Menuiserie en bois</t>
  </si>
  <si>
    <t>Sous Total Menuiserie en bois</t>
  </si>
  <si>
    <t>Fourniture et pose des gouttières PVC Ø 160 et accessoires y compris toute sujétion</t>
  </si>
  <si>
    <t>Fourniture et pose tuyaux PVC Ø 110, PN6 pour ventilation de la fosse y compris accessoires de fixation et treillis anti insectes</t>
  </si>
  <si>
    <t>Sous Total cabine GHM</t>
  </si>
  <si>
    <t>Aménagement de la cabine destinée à la gestion de l'hygiène menstruelle</t>
  </si>
  <si>
    <t xml:space="preserve">Email bleu UNICEF sur porte en bois, y compris préparation des surfaces (masticage, grattage, ponçage) </t>
  </si>
  <si>
    <t>Maçonnerie pour élévation / ép. 20 cm</t>
  </si>
  <si>
    <t>Fourniture et pose dalle sanplat avec couvercle en béton armé et bouchage avec un couvercle de l'orifice donnant sur la fosse non exploitée conformément a l'alternance des fosses</t>
  </si>
  <si>
    <t>EP Buma</t>
  </si>
  <si>
    <t>EP Mama Nzumba</t>
  </si>
  <si>
    <t>Total</t>
  </si>
  <si>
    <t>Mobilisation totale et déplacement de l'atelier de forage et les ressources humaines toute la logistique de la base au premier site et repli du chantier une fois tous le programme terminé y compris toutes sujétions</t>
  </si>
  <si>
    <t>Déplacement d'un site à un autre y compris toutes sujétions</t>
  </si>
  <si>
    <t>échantillon</t>
  </si>
  <si>
    <t>Foration à un diamètre égal à 200 mm en tout type de terrains y compris toutes sujétions</t>
  </si>
  <si>
    <t>Fourniture et mise en place de tubage plein PVC Ø 125 sur une hauteur de 81 m, vissé avec une pression d'écrasement de 10 bars et de qualité alimentaire</t>
  </si>
  <si>
    <t xml:space="preserve">Fourniture et mise en place de décanteur en PVC Ø 125, PN 10 avec bouchon de fond en ciment vissé sur 2 m </t>
  </si>
  <si>
    <t>Extension des dimensions en plan (façades avant et arrière) et aménagement de la cabine destinée à la gestion de l'hygiène menstruelle y compris toutes les sujétions</t>
  </si>
  <si>
    <t>Sous Total pour un bloc avec quatre portes sans aménagement de la cabine destinées à la GHM</t>
  </si>
  <si>
    <t>Sous Total pour une école (deux blocs/huit portes sans la cabine destinée à la GHM)</t>
  </si>
  <si>
    <t>Total général pour une école y compris la GHM</t>
  </si>
  <si>
    <t>Total pour le lot (2 écoles)</t>
  </si>
  <si>
    <t xml:space="preserve">Fourniture et pose tour métallique de 5 m de hauteur recevant un réservoir poly tank en fibre de 5 m³ </t>
  </si>
  <si>
    <t>Fourniture et mise en place de tubage crépiné PVC Ø 125 sur une hauteur de 18 m et  vissé pression d'écrasement de 10 bars et de qualité alimentaire</t>
  </si>
  <si>
    <t>Dalle sur fosse en béton armé dosé 350Kg/m³ (y compris 4 dalles amovibles) L:6.10m / l:2.35 /ép. 12cm, avec barres de 10 (TN+30cm)</t>
  </si>
  <si>
    <t xml:space="preserve">Dalle sur sol (trottoir et rampe) en béton arme dosé à 350 Kg/m³ ép. 12 cm  </t>
  </si>
  <si>
    <t>Enduits ciment sur murs intérieurs :
Enduit mur intérieur dosé à 300Kg/m³ lissés, d'épaisseur 1,5 cm d'ép. minimum.</t>
  </si>
  <si>
    <r>
      <t>Béton de propreté dosé à 150 Kg/m</t>
    </r>
    <r>
      <rPr>
        <vertAlign val="superscript"/>
        <sz val="11"/>
        <color theme="1"/>
        <rFont val="Arial"/>
        <family val="2"/>
      </rPr>
      <t>3</t>
    </r>
  </si>
  <si>
    <r>
      <t>Béton armé pour poteaux dosé à 350 Kg/m</t>
    </r>
    <r>
      <rPr>
        <vertAlign val="superscript"/>
        <sz val="11"/>
        <color theme="1"/>
        <rFont val="Arial"/>
        <family val="2"/>
      </rPr>
      <t>3</t>
    </r>
    <r>
      <rPr>
        <sz val="11"/>
        <color theme="1"/>
        <rFont val="Arial"/>
        <family val="2"/>
      </rPr>
      <t xml:space="preserve"> de 20x20cm en HA 10mm</t>
    </r>
  </si>
  <si>
    <r>
      <t>Béton armé pour chaînage haut dosé à 350 Kg/m</t>
    </r>
    <r>
      <rPr>
        <vertAlign val="superscript"/>
        <sz val="11"/>
        <color theme="1"/>
        <rFont val="Arial"/>
        <family val="2"/>
      </rPr>
      <t>3</t>
    </r>
    <r>
      <rPr>
        <sz val="11"/>
        <color theme="1"/>
        <rFont val="Arial"/>
        <family val="2"/>
      </rPr>
      <t xml:space="preserve"> de 20x20cm en HA 10mm</t>
    </r>
  </si>
  <si>
    <t>C</t>
  </si>
  <si>
    <t>Sous total C</t>
  </si>
  <si>
    <t>Fourniture et raccordement à l'eau courante des points de prestations y compris toutes les sujétions</t>
  </si>
  <si>
    <t>Raccordement des points de prestations de l'établissement de soins</t>
  </si>
  <si>
    <t>Lot 1: Devis d'un forage de 100 mètres de profondeur avec mini réseau</t>
  </si>
  <si>
    <t>Liste de structures du lot 1 et disponibilité de sondages géophysiques</t>
  </si>
  <si>
    <t>Liste des écoles du lot 2:Aménagement des blocs latrines</t>
  </si>
  <si>
    <r>
      <t xml:space="preserve">Panne en chevron de 5x5 y compris toute sujétion de fixation et de traitement </t>
    </r>
    <r>
      <rPr>
        <sz val="11"/>
        <color rgb="FFFF0000"/>
        <rFont val="Arial"/>
        <family val="2"/>
      </rPr>
      <t>avant montage</t>
    </r>
    <r>
      <rPr>
        <sz val="11"/>
        <color theme="1"/>
        <rFont val="Arial"/>
        <family val="2"/>
      </rPr>
      <t xml:space="preserve"> </t>
    </r>
  </si>
  <si>
    <r>
      <t xml:space="preserve">Arbalétriers en madrier 7/15 y compris toute sujétion de fixation et de traitement </t>
    </r>
    <r>
      <rPr>
        <sz val="11"/>
        <color rgb="FFFF0000"/>
        <rFont val="Arial"/>
        <family val="2"/>
      </rPr>
      <t>avant montage</t>
    </r>
  </si>
  <si>
    <r>
      <t xml:space="preserve">Fourniture et pose planche de rive 20 cm, ép. 2,5 cm y compris toute sujétion de fixation, de traitement </t>
    </r>
    <r>
      <rPr>
        <sz val="11"/>
        <color rgb="FFFF0000"/>
        <rFont val="Arial"/>
        <family val="2"/>
      </rPr>
      <t>avant montage</t>
    </r>
    <r>
      <rPr>
        <sz val="11"/>
        <color theme="1"/>
        <rFont val="Arial"/>
        <family val="2"/>
      </rPr>
      <t xml:space="preserve"> et de mise en peinture </t>
    </r>
  </si>
  <si>
    <t>Lot 1: Bordereau des prix</t>
  </si>
  <si>
    <t>Lot 2: Bordereau des prix</t>
  </si>
  <si>
    <t>Description</t>
  </si>
  <si>
    <t>Ce prix rémunère au forfait les frais d’installation de chantier ainsi que l’amenée et le repli du matériel. Il comprend :
•	Déplacement de l’atelier de forage, déplacement des fournitures, matériels et matériaux vers le site ;
•	Mobilisation sur le forage et replis de l'ensemble de l’équipement et du matériel nécessaire à la réalisation du forage, leur développement, essais de pompage et autres essais.</t>
  </si>
  <si>
    <t>Ce prix rémunère au forfait les frais de déplacement d'un site a un autre. Il comprend :
•	déplacement de l’atelier de forage d'un site vers les autres sites des travaux selon le lot.</t>
  </si>
  <si>
    <t>Ce prix réénumère :
•	le coût des etudes géophysiques et hydrogéologiques sur les sites en tenant compte des différents lots, conformément aux prescriptions techniques ;</t>
  </si>
  <si>
    <t>Ce prix rémunère :
•	L’exécution de forage pour eau potable en diamètre interne 8" en circulation directe à la boue et/ou au marteau fond de trou, selon les formations rencontrées et les directives de l'ingénieur-conseil, y compris toutes sujétions.</t>
  </si>
  <si>
    <t>Ce prix rémunère :
•	La mise en place du tubage de qualité alimentaire (PVC crépiné), selon les formations rencontrées et selon les directives de l'ingénieur-conseil y compris toutes sujétions.</t>
  </si>
  <si>
    <t>Ce prix rémunère :
•	La mise en place du tubage de qualité alimentaire (PVC plein), selon les formations rencontrées et selon les directives de l'ingénieur-conseil y compris toutes sujétions.</t>
  </si>
  <si>
    <t>Ce prix rémunère :
•	La mise en place du tubage de qualité alimentaire (PVCdécanteur), selon les formations rencontrées et selon les directives de l'ingénieur-conseil y compris toutes sujétions.</t>
  </si>
  <si>
    <t>Ce prix rémunère :
•	La fourniture du ciment et la mise en œuvre du joint d’étanchéité sanitaire sur espace annulaire y compris toutes sujétions.</t>
  </si>
  <si>
    <t>Ce prix rémunère :
•	La mise en place du massif filtrant gravier des quartz calibré (2 – 3 mm) et lavé.
Remarque : le gravier doit d’abord être lavé plusieurs fois à l’eau propre, tamisé avant d'être mise en place.</t>
  </si>
  <si>
    <t>Ce prix comprend :
•	La mise en œuvre du l’opération du développement du puits a l’air lifting y compris toutes sujétions</t>
  </si>
  <si>
    <t>Ce prix rémunère :
•	Les essais de pompage par palier ou à longue durée selon les directives de l’ingénieur-conseil et conformément aux prescriptions techniques, y compris toute sujétion.</t>
  </si>
  <si>
    <t>Ce prix rémunère :
•	Le coût des analyses physico-chimiques et bactériologues complètes à réaliser sur site avec un laboratoire agréé par le gouvernement conformément à la spécification technique sur la qualité de l'eau.</t>
  </si>
  <si>
    <r>
      <t>Ce prix rémunère :
•	Construction de la margelle en béton armé ;
•	Fourniture et mise en place d’un tube acier de diamètre intérieur 250 mm minimum protégé intérieurement et extérieurement contre la corrosion ;
•	Mise en place d’un massif de béton armé dosé à 350 kg/m</t>
    </r>
    <r>
      <rPr>
        <vertAlign val="superscript"/>
        <sz val="11"/>
        <color theme="1"/>
        <rFont val="Arial"/>
        <family val="2"/>
      </rPr>
      <t>3</t>
    </r>
    <r>
      <rPr>
        <sz val="11"/>
        <color theme="1"/>
        <rFont val="Arial"/>
        <family val="2"/>
      </rPr>
      <t xml:space="preserve"> ;
•	Mise en place d’un capot de fermeture et du système de fixation de la colonne montante ;
•	Mise en place d’un système permettant la mesure du niveau d’eau dans le forage ;
•	Fourniture et pose de coude, raccord et tuyau ;
•	Fourniture et pose d’un clapet anti-retour (galvanise et en inox) y compris accessoires de montage adapté au diamètre ;
•	Fourniture et pose d’un compteur d’exploitation ;
•	Mise en place d’un support avec collier ;
•	Une plaque signalétique des éléments caractéristiques du forage.</t>
    </r>
  </si>
  <si>
    <r>
      <t>Ce prix rémunère :
•	La fourniture et la pose sur une structure métallique devant recevoir un réservoir de 5 m</t>
    </r>
    <r>
      <rPr>
        <vertAlign val="superscript"/>
        <sz val="11"/>
        <color theme="1"/>
        <rFont val="Arial"/>
        <family val="2"/>
      </rPr>
      <t>3</t>
    </r>
    <r>
      <rPr>
        <sz val="11"/>
        <color theme="1"/>
        <rFont val="Arial"/>
        <family val="2"/>
      </rPr>
      <t xml:space="preserve"> conformément au contenu des prescriptions techniques.</t>
    </r>
  </si>
  <si>
    <r>
      <t>Ce prix rémunère :
•	La fourniture et pose d’un réservoir en plastique de 5 m</t>
    </r>
    <r>
      <rPr>
        <vertAlign val="superscript"/>
        <sz val="11"/>
        <color theme="1"/>
        <rFont val="Arial"/>
        <family val="2"/>
      </rPr>
      <t>3</t>
    </r>
    <r>
      <rPr>
        <sz val="11"/>
        <color theme="1"/>
        <rFont val="Arial"/>
        <family val="2"/>
      </rPr>
      <t xml:space="preserve"> dans les y compris les accessoires conformément aux prescriptions techniques y compris toutes sujétions.</t>
    </r>
  </si>
  <si>
    <t>Ce prix rémunère :
•	Fourniture et pose tuyaux PVC Ø 63 mm, destinés à résister à une pression minimale de 6 bars pour raccordement du réservoir aux bornes fontaines de chacune des institutions et des communautés avoisinantes.</t>
  </si>
  <si>
    <t>Ce prix rémunère :
•	La construction de la borne fontaine, son système de drainage des eaux et la chambre de vanne comprenant une vanne de régulation et une vanne de sectionnement (en blocs de ciment avec couverture métallique), le revêtement en faïence pour sa finition et le sol sera en béton lavé ou anti-dérapant tout en se conformant aux prescriptions techniques, y compris toutes sujétions.</t>
  </si>
  <si>
    <t>Ce prix rémunère :
•	Le raccordement en eau courante des points de prestations de soins (salle de soins, laboratoire, salle d’accouchement et salle de chirurgie) avec aménagement des lavabos en céramique de longueur minimale de 50 cm et parois du mur abritant les lavabos carrelés au-dessus du lavabo sur quatre assises sur toute la longueur du lavabo ainsi que l’aménagement d’un puits perdu recueillant toutes les eaux usées issues de ces points de prestations. Se conformer aux prescriptions techniques.</t>
  </si>
  <si>
    <t>Ce prix rémunère :
•	La fourniture et la pose de la pompe solaire et tuyaux d'exhaure et tous accessoires ;
•	La fourniture et la pose du dispositif solaire comprenant le panneau photovoltaïque, une armoire, un onduleur, un coffret électrique de commande les dispositifs de protection ;
•	La fourniture et la pose d'un châssis rigide au-dessus de la tour métallique portant ainsi les panneaux solaires ;
•	La fourniture et la pose d des câbles et accessoires pour les panneaux.</t>
  </si>
  <si>
    <t>Ce prix énumère :
•	la fourniture, la mise en place et l'entretien de deux (2) panneaux d’information (dimension 3,00 x 4,00 m environ) disposés à trois mètres du sol environ. Leur implantation et leur composition seront fixées en accord avec l’Ingénieur.</t>
  </si>
  <si>
    <t>Ce prix rémunère :
•	L’excavation de terre devant recevoir les fondations conformément au plan et l’évacuation des terres excédentaires ainsi que l’enlèvement de tout matériaux, y compris prestation annexe, transports, indemnités, frais, accessoires et toutes sujétions pour les travaux des fouilles dans les règles de l’art.</t>
  </si>
  <si>
    <t>Ce prix rémunère :
•	Fourniture des composantes et mise en œuvre de la dalle de sol y compris rampe d’accès avec finition en béton B lavé ou anti-dérapant dosé à 350 Kg de ciment y compris tous les éléments prévus dans le plan et leur mise en œuvre conformément aux plans fournit et approuvé par l’UNICEF .Les constituants du béton et de la chape doivent être conformes aux prescriptions techniques, y compris prestations annexes, transport, indemnités, frais, accessoires et toutes sujétions pour l’exécution de travaux dans les règles de l’art.</t>
  </si>
  <si>
    <t>Ce prix rémunère :
•	La fourniture et pose de la maçonnerie des briques ou en maçonnerie de blocs pleins vibrés de 15x20x40 avec fermeture des joints en mortier de ciment au dosage approprié y compris toutes sujétions.</t>
  </si>
  <si>
    <t>Ce prix rémunère :
•	Fourniture et pose des composantes et mise en œuvre du béton A dosé à 350 Kg de ciment (armatures incluses) y compris tous les éléments prévus dans le plan et leur mise en œuvre conformément aux plans fournit et approuvé par l’UNICEF. Les constituants du béton doivent être conformes aux prescriptions techniques, y compris prestations annexes, transport, indemnités, frais, accessoires et toutes sujétions pour l’exécution de travaux dans les règles de l’art.</t>
  </si>
  <si>
    <t>Ce prix rémunère :
•	La fourniture et la pose de l’enduit au mortier de ciment à l’intérieur de la fosse avant la pose de la dalle en béton armé y compris toutes sujétions.</t>
  </si>
  <si>
    <t>Ce prix rémunère :
•	La fourniture et la pose de la maçonnerie des murs en briques cuite avec fermeture des joints en mortier de ciment au dosage approprié y compris toutes sujétions.</t>
  </si>
  <si>
    <r>
      <t>Béton armé pour poteaux dosé à 350 Kg/m</t>
    </r>
    <r>
      <rPr>
        <vertAlign val="superscript"/>
        <sz val="11"/>
        <color theme="1"/>
        <rFont val="Arial"/>
        <family val="2"/>
      </rPr>
      <t>3</t>
    </r>
    <r>
      <rPr>
        <sz val="11"/>
        <color theme="1"/>
        <rFont val="Arial"/>
        <family val="2"/>
      </rPr>
      <t xml:space="preserve"> de 20x20cm en HA 10mm</t>
    </r>
  </si>
  <si>
    <r>
      <t>Ce prix rémunère :
•	Fourniture des composantes et mise en œuvre du béton B dosé à 150 Kg de ciment par m</t>
    </r>
    <r>
      <rPr>
        <vertAlign val="superscript"/>
        <sz val="11"/>
        <color theme="1"/>
        <rFont val="Arial"/>
        <family val="2"/>
      </rPr>
      <t>3</t>
    </r>
    <r>
      <rPr>
        <sz val="11"/>
        <color theme="1"/>
        <rFont val="Arial"/>
        <family val="2"/>
      </rPr>
      <t>, avec épaisseur de 7 cm et leur mise en œuvre conformément aux plans fournit et approuvé par le bureau de contrôle. Les constituants du béton doivent être conformes aux prescriptions techniques, y compris prestations annexes, transport, indemnités, frais, accessoires et toutes sujétions pour l’exécution de travaux dans les règles de l’art</t>
    </r>
  </si>
  <si>
    <r>
      <t>Béton armé  pour linteaux dosé à 350 Kg/m</t>
    </r>
    <r>
      <rPr>
        <vertAlign val="superscript"/>
        <sz val="11"/>
        <color theme="1"/>
        <rFont val="Arial"/>
        <family val="2"/>
      </rPr>
      <t>3</t>
    </r>
    <r>
      <rPr>
        <sz val="11"/>
        <color theme="1"/>
        <rFont val="Arial"/>
        <family val="2"/>
      </rPr>
      <t xml:space="preserve"> de 20x20cm en HA 10mm</t>
    </r>
  </si>
  <si>
    <t>Ce prix rémunère :
•	La fourniture des composantes et réalisation des enduits intérieurs en mortier de ciment dosé à 200 kg /m³ de 15 mm d’épaisseur sur toute la largeur et toute la longueur de l’élément. Il faut tenir compte des échafaudages éventuels. Les constituants de l’enduit doivent être conformes aux prescriptions techniques, y compris prestations annexes, transport, indemnités, frais, accessoires et toutes sujétions pour l’exécution de travaux dans les règles de l’art.</t>
  </si>
  <si>
    <t>Ce prix rémunère :
•	La fourniture des composantes et réalisation des enduits intérieurs en mortier de ciment dosé à 200 kg /m³ de 20 mm d’épaisseur sur toute la largeur et toute la longueur de l’élément. Il faut tenir compte des échafaudages éventuels. Les constituants de l’enduit doivent être conformes aux prescriptions techniques, y compris prestations annexes, transport, indemnités, frais, accessoires et toutes sujétions pour l’exécution de travaux dans les règles de l’art.</t>
  </si>
  <si>
    <t>Ce prix rémunère :
•	Fourniture et pose des pannes en chevron de dimension 7/7. A la pose, l’entrepreneur devra vérifier au cordeau que la surface du chevronnage est sans creux ni ronflement. A la pose, tous les défauts nuisant à la planéité des versants devront être parfaitement corrigés, le tout couvert et traité contre les termites à huile de vidange y compris prestations annexes, transport, indemnités, frais, accessoires et toutes.</t>
  </si>
  <si>
    <t>Ce prix rémunère :
•	Fourniture et pose arbalétrier de dimension 7/15 qui seront utilisés pour l’exécution des travaux de charpente, à travers le plan fournit par l’UNICEF. A la pose, tous les défauts nuisant à la planéité des versants devront être parfaitement corrigés, le tout couvert le tout couvert et traité contre les termites à huile de vidange y compris prestations annexes, transport, indemnités, frais, accessoires et toutes sujétions.</t>
  </si>
  <si>
    <t>Ce prix rémunère :
•	La fourniture et pose des tôles ondulées BG 28 y compris prestations annexes, transport, indemnités, frais, accessoires et toutes sujétions pour l’exécution des travaux dans les règles de l’art</t>
  </si>
  <si>
    <t>Ce prix rémunère :
•	Fourniture et pose des planches de rive moulurées. A la pose l’entrepreneur devrait vérifier que les planches à poser ont été rabotées à la machine, rainurée, poncée avant d’appliquer les bouches pores la peinture émail bleu UNICEF. L’entrepreneur devra également vérifier au cordeau que la surface de planche est sans creux ni ronflement. Tous les défauts nuisant à la planéité des surfaces devront être parfaitement corrigés, y compris prestations annexes, transports, indemnités, accessoires et toutes sujétions pour l’exécution de travaux dans les règles.</t>
  </si>
  <si>
    <t>Ce prix rémunère :
•	La fourniture et pose des gouttières en PVC de récupération des eaux de pluies, annexes, transports, indemnités, frais, accessoires et toutes sujétions pour l’exécution de travaux dans les règles de l’art.</t>
  </si>
  <si>
    <t>Ce prix rémunère :
•	La fourniture et pose des tuyaux de descente en PVC de récupération des eaux de pluies avec l'option de nettoyage du toit (avec un couvercle amovible et un petit trou dans la partie inférieure), annexes, transports, indemnités, frais, accessoires et toutes sujétions pour l’exécution de travaux dans les règles de l’art conformément aux prescriptions techniques.</t>
  </si>
  <si>
    <t>Ce prix rémunère :
•	La fourniture et pose de 4 conduites en tuyaux PVC Ø 110, PN 6 pour ventilation de la fosse et contrôle des odeurs dépassant de 50 cm l’arrête supérieure de la tôle de rive de la façade principale y compris prestations annexes, transports, indemnités, frais, accessoires et toutes sujétions pour l’exécution de travaux conformément aux prescriptions techniques</t>
  </si>
  <si>
    <t>Ce prix rémunère :
•	La fourniture et pose des dalles sanplat dans les latrines y compris toutes sujétions.</t>
  </si>
  <si>
    <t xml:space="preserve">Latex blanc sur murs intérieurs à partir de 0,90 m de hauteur, y compris préparation des surfaces (masticage, grattage, ponçage) </t>
  </si>
  <si>
    <t xml:space="preserve">Email bleu UNICEF sur murs intérieures jusqu'à 1,10 m de hauteur, y compris préparation des surfaces (masticage, grattage, ponçage) </t>
  </si>
  <si>
    <t>Ce prix rémunère :
•	Fourniture et l’application au rouleau de la peinture acrylique sur murs intérieurs et extérieurs en 2 couches y compris prestations annexes, transports, indemnités, frais, accessoires et toutes sujétions pour l’exécution de travaux dans les règles de l’art.</t>
  </si>
  <si>
    <t>Ce prix rémunère :
•	Fourniture et application au rouleau du latex blanc sur murs intérieurs  en 2 couches y compris prestations annexes, transports, indemnités, frais, accessoires et toutes sujétions pour l’exécution de travaux dans les règles de l’art.</t>
  </si>
  <si>
    <t>Ce prix rémunère :
•	Fourniture et application au rouleau de la peinture bleu UNICEF sur murs intérieurs et extérieurs  en 2 couches jusqu'a 1,10 m y compris prestations annexes, transports, indemnités, frais, accessoires et toutes sujétions pour l’exécution de travaux dans les règles de l’art.</t>
  </si>
  <si>
    <t>Ce prix rémunère :
•	Fourniture et application au rouleau de la peinture bleu UNICEF sur murs intérieurs et extérieurs  en 2 couches y compris prestations annexes, transports, indemnités, frais, accessoires et toutes sujétions pour l’exécution de travaux dans les règles de l’art.</t>
  </si>
  <si>
    <t>Ce prix rémunère :
•	Fourniture et application au rouleau de la peinture bleu UNICEF sur murs intérieurs et extérieurs  en 2 couches  y compris prestations annexes, transports, indemnités, frais, accessoires et toutes sujétions pour l’exécution de travaux dans les règles de l’art.</t>
  </si>
  <si>
    <t>Ce prix rémunère :
•	La fourniture et pose portes en bois de qualité supérieure avec dispositifs des fermetures intérieurs (verrous) de qualité supérieure à une hauteur facilitant la manipulation par les enfants, cadenas extérieur et peinte en émail bleu UNICEF en 2 couches sur les 2 faces. L’attention de l’entrepreneur sera attirée sur le choix du bois, des charnières, le modèle du choix d’assemblage proposé par l’entrepreneur et approuvé par UNICEF. Y compris prestations annexes, transports, indemnités, frais, accessoires et toutes sujétions pour l’exécution.</t>
  </si>
  <si>
    <t xml:space="preserve">Email bleu UNICEF sur murs intérieurs jusqu'à 1,10 m de hauteur, y compris préparation des surfaces (masticage, grattage, ponçage) </t>
  </si>
  <si>
    <t xml:space="preserve">Peinture acrylique sur murs intérieurs et extérieurs à partir de 1.50 m de hauteur pour les murs extérieurs, y compris préparation des surfaces (masticage, grattage, ponçage) </t>
  </si>
  <si>
    <t xml:space="preserve">Peinture acrylique sur murs intérieurs et extérieurs à partir de 1,50 m de hauteur pour les murs extérieurs sur 15 cm, y compris préparation des surfaces (masticage, grattage, ponçage) </t>
  </si>
  <si>
    <t>Ce prix rémunère :
•	La fourniture et aménagement de la cabine destinée à la gestion de l’hygiène menstruelle avec la mise en place des dispositions requises notamment un lavabo connecte à l’eau courante ou au système de captage d’eau de pluie, une poubelle à pédale lavable, crochets/pendoirs et des rebords pour suspendre des vêtements et un miroir ainsi qu’un puits perdu recueillant les eaux usées venant du lavabo y compris toutes les sujétions.</t>
  </si>
  <si>
    <r>
      <t>Béton armé  pour linteaux dosé à 350 Kg/m</t>
    </r>
    <r>
      <rPr>
        <vertAlign val="superscript"/>
        <sz val="11"/>
        <color theme="1"/>
        <rFont val="Arial"/>
        <family val="2"/>
      </rPr>
      <t>3</t>
    </r>
    <r>
      <rPr>
        <sz val="11"/>
        <color theme="1"/>
        <rFont val="Arial"/>
        <family val="2"/>
      </rPr>
      <t xml:space="preserve"> de 20x20cm en HA 10mm</t>
    </r>
  </si>
  <si>
    <t>Fourniture et pose des descentes d'eau PVC Ø 110 m, PN6 et accessoires y compris toute sujétion et raccordement à la citerne de 500 litres</t>
  </si>
  <si>
    <t>Fourniture et pose citerne plastique de 500 litres (sur côté latrines) raccordée au captage d\eau de pluie avec aménagement d'un dispositif de lavage de mains collectif des 6 robinets ¾ ’’, vannes d'arrêt et autres accessoires de raccordements)  y compris toute sujétion</t>
  </si>
  <si>
    <r>
      <t xml:space="preserve">Ce prix rémunère suivant le contexte :
</t>
    </r>
    <r>
      <rPr>
        <u/>
        <sz val="11"/>
        <rFont val="Arial"/>
        <family val="2"/>
      </rPr>
      <t>Institution sans eau courante</t>
    </r>
    <r>
      <rPr>
        <sz val="11"/>
        <rFont val="Arial"/>
        <family val="2"/>
      </rPr>
      <t xml:space="preserve">
•	La fourniture et l'aménagement d’un système de captage de pluie pour chaque bloc des latrines avec un dispositif de prélavage, le captage de pluie comportant un réservoir de 500 litres, d’un dispositif de lavage de mains de 6 points. Le réservoir alimentant le dispositif de lavage de mains et la cabine destinée a la gestion de l’hygiène menstruelle.
</t>
    </r>
    <r>
      <rPr>
        <u/>
        <sz val="11"/>
        <rFont val="Arial"/>
        <family val="2"/>
      </rPr>
      <t>Institution avec eau courante</t>
    </r>
    <r>
      <rPr>
        <sz val="11"/>
        <rFont val="Arial"/>
        <family val="2"/>
      </rPr>
      <t xml:space="preserve">
•	La fourniture et l'aménagement d’un dispositif de lavage de mains de 6 points et raccordement en eau courante de ce dispositif ainsi que de la cabine destinée à la gestion de l’hygiène menstruelle.</t>
    </r>
  </si>
  <si>
    <r>
      <t>Ce prix rémunère  :
•	La fourniture et la pose d’un socle en moellons de 40 cm d’épaisseur de 80 cm de hauteur par rapport au sol avec remblayage en terre stérile et mise en œuvre du béton B dosé à 150 Kg de ciment par m</t>
    </r>
    <r>
      <rPr>
        <vertAlign val="superscript"/>
        <sz val="11"/>
        <rFont val="Arial"/>
        <family val="2"/>
      </rPr>
      <t>3</t>
    </r>
    <r>
      <rPr>
        <sz val="11"/>
        <rFont val="Arial"/>
        <family val="2"/>
      </rPr>
      <t xml:space="preserve"> de 7 cm d’épaisseur comme couverture y compris toutes les sujétions et réalisée dans les règles de l’art.</t>
    </r>
  </si>
  <si>
    <t>Lot 2: Devis d'un bloc latrine de 4 portes pour cinq écoles</t>
  </si>
  <si>
    <t>Total pour le lot (cinq écoles)</t>
  </si>
  <si>
    <t>EP Makanda</t>
  </si>
  <si>
    <t>EP Mkanda</t>
  </si>
  <si>
    <t>EP Josaphat</t>
  </si>
  <si>
    <t>EP Hebrone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</si>
</sst>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 ;_-[$$-409]* \-#,##0.00\ ;_-[$$-409]* &quot;-&quot;??_ ;_-@_ "/>
    <numFmt numFmtId="165" formatCode="_-* #,##0.00\ _€_-;\-* #,##0.00\ _€_-;_-* &quot;-&quot;??\ _€_-;_-@_-"/>
    <numFmt numFmtId="166" formatCode="_([$$-409]* #,##0.00_);_([$$-409]* \(#,##0.00\);_([$$-409]* &quot;-&quot;??_);_(@_)"/>
  </numFmts>
  <fonts count="2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8"/>
      <name val="Calibri"/>
      <family val="2"/>
      <scheme val="minor"/>
    </font>
    <font>
      <b/>
      <sz val="11"/>
      <color theme="0"/>
      <name val="Arial"/>
      <family val="2"/>
    </font>
    <font>
      <b/>
      <sz val="11"/>
      <color theme="1"/>
      <name val="Arial"/>
      <family val="2"/>
    </font>
    <font>
      <sz val="12"/>
      <color theme="1"/>
      <name val="Arial"/>
      <family val="2"/>
    </font>
    <font>
      <sz val="10"/>
      <name val="Arial"/>
      <family val="2"/>
    </font>
    <font>
      <sz val="11"/>
      <name val="Arial"/>
      <family val="2"/>
    </font>
    <font>
      <b/>
      <sz val="8"/>
      <color theme="0"/>
      <name val="Arial"/>
      <family val="2"/>
    </font>
    <font>
      <vertAlign val="superscript"/>
      <sz val="11"/>
      <color theme="1"/>
      <name val="Arial"/>
      <family val="2"/>
    </font>
    <font>
      <vertAlign val="superscript"/>
      <sz val="11"/>
      <name val="Arial"/>
      <family val="2"/>
    </font>
    <font>
      <sz val="11"/>
      <color rgb="FFFF0000"/>
      <name val="Arial"/>
      <family val="2"/>
    </font>
    <font>
      <b/>
      <i/>
      <sz val="11"/>
      <color theme="0"/>
      <name val="Arial"/>
      <family val="2"/>
    </font>
    <font>
      <sz val="11"/>
      <color theme="1"/>
      <name val="Calibri"/>
      <family val="2"/>
      <scheme val="minor"/>
    </font>
    <font>
      <vertAlign val="superscript"/>
      <sz val="11"/>
      <color indexed="8"/>
      <name val="Arial"/>
      <family val="2"/>
    </font>
    <font>
      <u/>
      <sz val="11"/>
      <name val="Arial"/>
      <family val="2"/>
    </font>
  </fonts>
  <fills count="4">
    <fill>
      <patternFill patternType="none"/>
    </fill>
    <fill>
      <patternFill patternType="gray125"/>
    </fill>
    <fill>
      <patternFill patternType="solid">
        <fgColor rgb="FF00AEEF"/>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5" fontId="25" fillId="0" borderId="0" applyFont="0" applyFill="0" applyBorder="0" applyAlignment="0" applyProtection="0"/>
  </cellStyleXfs>
  <cellXfs count="103">
    <xf numFmtId="0" fontId="0" fillId="0" borderId="0" xfId="0"/>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pplyProtection="1">
      <protection locked="0"/>
    </xf>
    <xf numFmtId="0" fontId="15" fillId="2" borderId="3" xfId="0" applyFont="1" applyFill="1" applyBorder="1" applyAlignment="1" applyProtection="1">
      <alignment horizontal="centerContinuous" vertical="center"/>
      <protection locked="0"/>
    </xf>
    <xf numFmtId="0" fontId="15" fillId="2" borderId="4" xfId="0" applyFont="1" applyFill="1" applyBorder="1" applyAlignment="1" applyProtection="1">
      <alignment horizontal="centerContinuous" vertical="center"/>
      <protection locked="0"/>
    </xf>
    <xf numFmtId="0" fontId="15" fillId="2" borderId="5" xfId="0" applyFont="1" applyFill="1" applyBorder="1" applyAlignment="1" applyProtection="1">
      <alignment horizontal="centerContinuous"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protection locked="0"/>
    </xf>
    <xf numFmtId="0" fontId="15" fillId="2" borderId="3"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0" fontId="15" fillId="2" borderId="4"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protection locked="0"/>
    </xf>
    <xf numFmtId="0" fontId="15" fillId="2" borderId="1" xfId="0" applyFont="1" applyFill="1" applyBorder="1" applyAlignment="1" applyProtection="1">
      <alignment vertical="center"/>
      <protection locked="0"/>
    </xf>
    <xf numFmtId="0" fontId="15" fillId="2" borderId="2"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vertical="center"/>
      <protection locked="0"/>
    </xf>
    <xf numFmtId="0" fontId="16" fillId="0" borderId="0" xfId="0" applyFont="1" applyAlignment="1" applyProtection="1">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vertical="center"/>
      <protection locked="0"/>
    </xf>
    <xf numFmtId="164" fontId="13" fillId="0" borderId="1" xfId="0" applyNumberFormat="1" applyFont="1" applyFill="1" applyBorder="1" applyAlignment="1" applyProtection="1">
      <alignment horizontal="center" vertical="center"/>
      <protection locked="0"/>
    </xf>
    <xf numFmtId="164" fontId="13" fillId="0" borderId="2" xfId="0" applyNumberFormat="1" applyFont="1" applyFill="1" applyBorder="1" applyAlignment="1" applyProtection="1">
      <alignment horizontal="center" vertical="center"/>
      <protection locked="0"/>
    </xf>
    <xf numFmtId="164" fontId="15" fillId="2" borderId="2"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8"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5" fillId="2" borderId="1" xfId="0" applyFont="1" applyFill="1" applyBorder="1" applyAlignment="1" applyProtection="1">
      <alignment horizontal="left" vertical="center"/>
      <protection locked="0"/>
    </xf>
    <xf numFmtId="0" fontId="19"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Continuous" vertical="center"/>
      <protection locked="0"/>
    </xf>
    <xf numFmtId="0" fontId="11" fillId="0" borderId="1" xfId="0" applyFont="1" applyBorder="1" applyProtection="1">
      <protection locked="0"/>
    </xf>
    <xf numFmtId="0" fontId="15" fillId="2" borderId="3" xfId="0" applyFont="1" applyFill="1" applyBorder="1" applyAlignment="1" applyProtection="1">
      <alignment horizontal="center" vertical="center"/>
      <protection locked="0"/>
    </xf>
    <xf numFmtId="0" fontId="10" fillId="0" borderId="1" xfId="0" applyFont="1" applyFill="1" applyBorder="1" applyAlignment="1" applyProtection="1">
      <alignment horizontal="justify" vertical="center" wrapText="1"/>
      <protection locked="0"/>
    </xf>
    <xf numFmtId="0" fontId="19" fillId="0" borderId="4" xfId="0" applyFont="1" applyFill="1" applyBorder="1" applyAlignment="1" applyProtection="1">
      <alignment horizontal="justify" vertical="center" wrapText="1"/>
      <protection locked="0"/>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protection locked="0"/>
    </xf>
    <xf numFmtId="164" fontId="15" fillId="2" borderId="5" xfId="0" applyNumberFormat="1"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3" xfId="0" applyFont="1" applyFill="1" applyBorder="1" applyAlignment="1" applyProtection="1">
      <alignment vertical="center"/>
      <protection locked="0"/>
    </xf>
    <xf numFmtId="0" fontId="24" fillId="2" borderId="4" xfId="0" applyFont="1" applyFill="1" applyBorder="1" applyAlignment="1" applyProtection="1">
      <alignment horizontal="center" vertical="center"/>
      <protection locked="0"/>
    </xf>
    <xf numFmtId="0" fontId="15" fillId="2" borderId="3" xfId="0" applyFont="1" applyFill="1" applyBorder="1" applyAlignment="1" applyProtection="1">
      <alignment vertical="center"/>
      <protection locked="0"/>
    </xf>
    <xf numFmtId="0" fontId="9" fillId="0" borderId="0" xfId="0" applyFont="1" applyAlignment="1" applyProtection="1">
      <protection locked="0"/>
    </xf>
    <xf numFmtId="0" fontId="9" fillId="0" borderId="0" xfId="0" applyFont="1" applyAlignment="1" applyProtection="1">
      <alignment horizontal="center" vertical="center"/>
      <protection locked="0"/>
    </xf>
    <xf numFmtId="0" fontId="9" fillId="0" borderId="6"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19" fillId="0" borderId="6"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2" fontId="19" fillId="3" borderId="1" xfId="0" applyNumberFormat="1" applyFont="1" applyFill="1" applyBorder="1" applyAlignment="1">
      <alignment horizontal="center" vertical="center" wrapText="1"/>
    </xf>
    <xf numFmtId="0" fontId="1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horizontal="center" vertical="center"/>
    </xf>
    <xf numFmtId="0" fontId="9" fillId="0" borderId="9" xfId="0" applyFont="1" applyBorder="1" applyAlignment="1">
      <alignment vertical="center" wrapText="1"/>
    </xf>
    <xf numFmtId="0" fontId="9" fillId="0" borderId="9" xfId="0" applyFont="1" applyBorder="1" applyAlignment="1">
      <alignment horizontal="center" vertical="center"/>
    </xf>
    <xf numFmtId="0" fontId="15" fillId="2" borderId="5"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11" xfId="0" applyFont="1" applyBorder="1" applyAlignment="1">
      <alignment vertical="center" wrapText="1"/>
    </xf>
    <xf numFmtId="0" fontId="9" fillId="0" borderId="11" xfId="0" applyFont="1" applyBorder="1" applyAlignment="1">
      <alignment horizontal="center" vertical="center"/>
    </xf>
    <xf numFmtId="2" fontId="9" fillId="0" borderId="1" xfId="0" applyNumberFormat="1" applyFont="1" applyBorder="1" applyAlignment="1">
      <alignment horizontal="center" vertical="center"/>
    </xf>
    <xf numFmtId="166" fontId="9" fillId="0" borderId="1" xfId="1" applyNumberFormat="1" applyFont="1" applyBorder="1" applyAlignment="1">
      <alignment horizontal="center" vertical="center"/>
    </xf>
    <xf numFmtId="166" fontId="9" fillId="0" borderId="2" xfId="1" applyNumberFormat="1" applyFont="1" applyBorder="1" applyAlignment="1">
      <alignment horizontal="center" vertical="center"/>
    </xf>
    <xf numFmtId="2" fontId="9" fillId="0" borderId="9" xfId="0" applyNumberFormat="1" applyFont="1" applyBorder="1" applyAlignment="1">
      <alignment horizontal="center" vertical="center"/>
    </xf>
    <xf numFmtId="2" fontId="9" fillId="0" borderId="7" xfId="0" applyNumberFormat="1" applyFont="1" applyBorder="1" applyAlignment="1">
      <alignment horizontal="center" vertical="center"/>
    </xf>
    <xf numFmtId="1" fontId="9" fillId="0" borderId="7" xfId="0" applyNumberFormat="1" applyFont="1" applyBorder="1" applyAlignment="1">
      <alignment horizontal="center" vertical="center"/>
    </xf>
    <xf numFmtId="1" fontId="19" fillId="3" borderId="1" xfId="0" applyNumberFormat="1" applyFont="1" applyFill="1" applyBorder="1" applyAlignment="1">
      <alignment horizontal="center" vertical="center" wrapText="1"/>
    </xf>
    <xf numFmtId="1" fontId="9" fillId="0" borderId="11" xfId="0" applyNumberFormat="1" applyFont="1" applyBorder="1" applyAlignment="1">
      <alignment horizontal="center" vertical="center"/>
    </xf>
    <xf numFmtId="0" fontId="9" fillId="0" borderId="1" xfId="0" applyFont="1" applyBorder="1" applyProtection="1">
      <protection locked="0"/>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justify" vertical="center"/>
      <protection locked="0"/>
    </xf>
    <xf numFmtId="0" fontId="8" fillId="0" borderId="7" xfId="0" applyFont="1" applyBorder="1" applyAlignment="1">
      <alignment vertical="center" wrapText="1"/>
    </xf>
    <xf numFmtId="0" fontId="15" fillId="2" borderId="7" xfId="0" applyFont="1" applyFill="1" applyBorder="1" applyAlignment="1" applyProtection="1">
      <alignment horizontal="center" vertical="center"/>
      <protection locked="0"/>
    </xf>
    <xf numFmtId="0" fontId="15" fillId="2" borderId="12" xfId="0" applyFont="1" applyFill="1" applyBorder="1" applyAlignment="1" applyProtection="1">
      <alignment vertical="center"/>
      <protection locked="0"/>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7" fillId="0" borderId="1" xfId="0" applyFont="1" applyBorder="1" applyProtection="1">
      <protection locked="0"/>
    </xf>
    <xf numFmtId="0" fontId="7" fillId="0" borderId="1" xfId="0" applyFont="1" applyFill="1" applyBorder="1" applyAlignment="1" applyProtection="1">
      <alignment horizontal="justify" vertical="center" wrapText="1"/>
      <protection locked="0"/>
    </xf>
    <xf numFmtId="0" fontId="7" fillId="0" borderId="9" xfId="0" applyFont="1" applyBorder="1" applyAlignment="1">
      <alignment vertical="center"/>
    </xf>
    <xf numFmtId="0" fontId="7" fillId="0" borderId="1" xfId="0" applyFont="1" applyBorder="1" applyAlignment="1">
      <alignment vertical="center" wrapText="1"/>
    </xf>
    <xf numFmtId="0" fontId="6" fillId="0" borderId="1" xfId="0" applyFont="1" applyFill="1" applyBorder="1" applyAlignment="1" applyProtection="1">
      <alignment horizontal="center" vertical="center"/>
      <protection locked="0"/>
    </xf>
    <xf numFmtId="0" fontId="5" fillId="0" borderId="9" xfId="0" applyFont="1" applyBorder="1" applyAlignment="1">
      <alignment vertical="center" wrapText="1"/>
    </xf>
    <xf numFmtId="0" fontId="5" fillId="0" borderId="1" xfId="0" applyFont="1" applyBorder="1" applyAlignment="1">
      <alignment vertical="center" wrapText="1"/>
    </xf>
    <xf numFmtId="0" fontId="19"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2" fontId="4" fillId="0" borderId="1" xfId="0" applyNumberFormat="1" applyFont="1" applyBorder="1" applyAlignment="1">
      <alignment horizontal="left" vertical="center" wrapText="1"/>
    </xf>
    <xf numFmtId="2" fontId="4" fillId="0" borderId="9" xfId="0" applyNumberFormat="1" applyFont="1" applyBorder="1" applyAlignment="1">
      <alignment horizontal="left" vertical="center" wrapText="1"/>
    </xf>
    <xf numFmtId="0" fontId="4" fillId="0" borderId="1" xfId="0" applyFont="1" applyBorder="1" applyAlignment="1">
      <alignment vertical="center" wrapText="1"/>
    </xf>
    <xf numFmtId="2" fontId="19" fillId="3" borderId="1" xfId="0" applyNumberFormat="1" applyFont="1" applyFill="1" applyBorder="1" applyAlignment="1">
      <alignment horizontal="left" vertical="center" wrapText="1"/>
    </xf>
    <xf numFmtId="1" fontId="4" fillId="0" borderId="11"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1" fontId="19" fillId="3" borderId="1" xfId="0" applyNumberFormat="1" applyFont="1" applyFill="1" applyBorder="1" applyAlignment="1">
      <alignment horizontal="left" vertical="center" wrapText="1"/>
    </xf>
    <xf numFmtId="0" fontId="3" fillId="0" borderId="1" xfId="0" applyFont="1" applyBorder="1" applyProtection="1">
      <protection locked="0"/>
    </xf>
    <xf numFmtId="0" fontId="2" fillId="0" borderId="1" xfId="0" applyFont="1" applyBorder="1" applyProtection="1">
      <protection locked="0"/>
    </xf>
  </cellXfs>
  <cellStyles count="2">
    <cellStyle name="Milliers 2" xfId="1" xr:uid="{ACFA4454-3FA1-4F73-8F38-1A2E9180AB46}"/>
    <cellStyle name="Normal" xfId="0" builtinId="0"/>
  </cellStyles>
  <dxfs count="0"/>
  <tableStyles count="0" defaultTableStyle="TableStyleMedium2" defaultPivotStyle="PivotStyleLight16"/>
  <colors>
    <mruColors>
      <color rgb="FF9BCBA6"/>
      <color rgb="FFBCB8AA"/>
      <color rgb="FFB3D6A5"/>
      <color rgb="FFE0D69C"/>
      <color rgb="FF80E899"/>
      <color rgb="FF84AEE2"/>
      <color rgb="FF66FF99"/>
      <color rgb="FF00A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BF0E-00CA-4FE7-B4A5-AD207A694B4E}">
  <sheetPr>
    <tabColor rgb="FF84AEE2"/>
    <pageSetUpPr fitToPage="1"/>
  </sheetPr>
  <dimension ref="A2:H46"/>
  <sheetViews>
    <sheetView tabSelected="1" view="pageBreakPreview" topLeftCell="A19" zoomScale="115" zoomScaleNormal="100" zoomScaleSheetLayoutView="115" workbookViewId="0">
      <selection activeCell="B34" sqref="B34"/>
    </sheetView>
  </sheetViews>
  <sheetFormatPr defaultRowHeight="14" x14ac:dyDescent="0.3"/>
  <cols>
    <col min="1" max="1" width="3.6328125" style="2" bestFit="1" customWidth="1"/>
    <col min="2" max="2" width="55.1796875" style="3" customWidth="1"/>
    <col min="3" max="3" width="10.1796875" style="3" bestFit="1" customWidth="1"/>
    <col min="4" max="4" width="11.26953125" style="3" customWidth="1"/>
    <col min="5" max="6" width="14.90625" style="3" bestFit="1" customWidth="1"/>
    <col min="7" max="7" width="12.81640625" style="3" customWidth="1"/>
    <col min="8" max="16384" width="8.7265625" style="3"/>
  </cols>
  <sheetData>
    <row r="2" spans="1:6" x14ac:dyDescent="0.3">
      <c r="A2" s="4" t="s">
        <v>140</v>
      </c>
      <c r="B2" s="5"/>
      <c r="C2" s="5"/>
      <c r="D2" s="5"/>
      <c r="E2" s="5"/>
      <c r="F2" s="6"/>
    </row>
    <row r="3" spans="1:6" ht="15.5" x14ac:dyDescent="0.35">
      <c r="A3" s="7"/>
      <c r="B3" s="8"/>
      <c r="C3" s="8"/>
      <c r="D3" s="8"/>
      <c r="E3" s="8"/>
      <c r="F3" s="8"/>
    </row>
    <row r="4" spans="1:6" ht="15.5" x14ac:dyDescent="0.35">
      <c r="A4" s="9" t="s">
        <v>31</v>
      </c>
      <c r="B4" s="10"/>
      <c r="C4" s="11"/>
      <c r="D4" s="12">
        <v>3</v>
      </c>
      <c r="E4" s="8"/>
      <c r="F4" s="8"/>
    </row>
    <row r="5" spans="1:6" ht="15.5" x14ac:dyDescent="0.35">
      <c r="A5" s="7"/>
      <c r="B5" s="8"/>
      <c r="C5" s="8"/>
      <c r="D5" s="8"/>
      <c r="E5" s="8"/>
      <c r="F5" s="8"/>
    </row>
    <row r="6" spans="1:6" x14ac:dyDescent="0.3">
      <c r="A6" s="12" t="s">
        <v>0</v>
      </c>
      <c r="B6" s="14" t="s">
        <v>68</v>
      </c>
      <c r="C6" s="12" t="s">
        <v>3</v>
      </c>
      <c r="D6" s="12" t="s">
        <v>20</v>
      </c>
      <c r="E6" s="12" t="s">
        <v>21</v>
      </c>
      <c r="F6" s="15" t="s">
        <v>22</v>
      </c>
    </row>
    <row r="7" spans="1:6" x14ac:dyDescent="0.3">
      <c r="A7" s="42" t="s">
        <v>52</v>
      </c>
      <c r="B7" s="43" t="s">
        <v>65</v>
      </c>
      <c r="C7" s="44"/>
      <c r="D7" s="44"/>
      <c r="E7" s="44"/>
      <c r="F7" s="44"/>
    </row>
    <row r="8" spans="1:6" s="18" customFormat="1" x14ac:dyDescent="0.3">
      <c r="A8" s="12">
        <v>1</v>
      </c>
      <c r="B8" s="9" t="s">
        <v>1</v>
      </c>
      <c r="C8" s="11"/>
      <c r="D8" s="11"/>
      <c r="E8" s="16"/>
      <c r="F8" s="17"/>
    </row>
    <row r="9" spans="1:6" ht="56" x14ac:dyDescent="0.3">
      <c r="A9" s="19" t="s">
        <v>23</v>
      </c>
      <c r="B9" s="75" t="s">
        <v>117</v>
      </c>
      <c r="C9" s="19" t="s">
        <v>30</v>
      </c>
      <c r="D9" s="30">
        <v>1</v>
      </c>
      <c r="E9" s="22">
        <v>0</v>
      </c>
      <c r="F9" s="23">
        <f>PRODUCT(D9:E9)</f>
        <v>0</v>
      </c>
    </row>
    <row r="10" spans="1:6" x14ac:dyDescent="0.3">
      <c r="A10" s="19" t="s">
        <v>24</v>
      </c>
      <c r="B10" s="77" t="s">
        <v>118</v>
      </c>
      <c r="C10" s="19" t="s">
        <v>30</v>
      </c>
      <c r="D10" s="26">
        <f>SUM(D4,-1)</f>
        <v>2</v>
      </c>
      <c r="E10" s="22">
        <v>0</v>
      </c>
      <c r="F10" s="23">
        <f>PRODUCT(D10:E10)</f>
        <v>0</v>
      </c>
    </row>
    <row r="11" spans="1:6" s="18" customFormat="1" x14ac:dyDescent="0.3">
      <c r="A11" s="12">
        <v>2</v>
      </c>
      <c r="B11" s="9" t="s">
        <v>36</v>
      </c>
      <c r="C11" s="11"/>
      <c r="D11" s="11"/>
      <c r="E11" s="16"/>
      <c r="F11" s="17"/>
    </row>
    <row r="12" spans="1:6" x14ac:dyDescent="0.3">
      <c r="A12" s="19" t="s">
        <v>25</v>
      </c>
      <c r="B12" s="21" t="s">
        <v>32</v>
      </c>
      <c r="C12" s="19" t="s">
        <v>30</v>
      </c>
      <c r="D12" s="26">
        <f>SUM(D4,-'Lot 1_Localisation&amp;sondages '!C9)</f>
        <v>3</v>
      </c>
      <c r="E12" s="22">
        <v>0</v>
      </c>
      <c r="F12" s="23">
        <f>PRODUCT(D12:E12)</f>
        <v>0</v>
      </c>
    </row>
    <row r="13" spans="1:6" s="18" customFormat="1" x14ac:dyDescent="0.3">
      <c r="A13" s="9" t="s">
        <v>53</v>
      </c>
      <c r="B13" s="10"/>
      <c r="C13" s="11"/>
      <c r="D13" s="10"/>
      <c r="E13" s="10"/>
      <c r="F13" s="24">
        <f>SUM(F9:F10,F12)</f>
        <v>0</v>
      </c>
    </row>
    <row r="14" spans="1:6" s="18" customFormat="1" x14ac:dyDescent="0.3">
      <c r="A14" s="42" t="s">
        <v>54</v>
      </c>
      <c r="B14" s="43" t="s">
        <v>55</v>
      </c>
      <c r="C14" s="44"/>
      <c r="D14" s="44"/>
      <c r="E14" s="44"/>
      <c r="F14" s="44"/>
    </row>
    <row r="15" spans="1:6" s="18" customFormat="1" x14ac:dyDescent="0.3">
      <c r="A15" s="12">
        <v>1</v>
      </c>
      <c r="B15" s="9" t="s">
        <v>17</v>
      </c>
      <c r="C15" s="11"/>
      <c r="D15" s="11"/>
      <c r="E15" s="16"/>
      <c r="F15" s="17"/>
    </row>
    <row r="16" spans="1:6" ht="28" x14ac:dyDescent="0.3">
      <c r="A16" s="39" t="s">
        <v>23</v>
      </c>
      <c r="B16" s="75" t="s">
        <v>120</v>
      </c>
      <c r="C16" s="19" t="s">
        <v>2</v>
      </c>
      <c r="D16" s="19">
        <v>100</v>
      </c>
      <c r="E16" s="22">
        <v>0</v>
      </c>
      <c r="F16" s="23">
        <f t="shared" ref="F16:F21" si="0">PRODUCT(D16:E16)</f>
        <v>0</v>
      </c>
    </row>
    <row r="17" spans="1:8" ht="42" x14ac:dyDescent="0.3">
      <c r="A17" s="39" t="s">
        <v>24</v>
      </c>
      <c r="B17" s="84" t="s">
        <v>121</v>
      </c>
      <c r="C17" s="19" t="s">
        <v>2</v>
      </c>
      <c r="D17" s="19">
        <v>81</v>
      </c>
      <c r="E17" s="22">
        <v>0</v>
      </c>
      <c r="F17" s="23">
        <f t="shared" si="0"/>
        <v>0</v>
      </c>
    </row>
    <row r="18" spans="1:8" ht="42" x14ac:dyDescent="0.3">
      <c r="A18" s="39" t="s">
        <v>56</v>
      </c>
      <c r="B18" s="84" t="s">
        <v>129</v>
      </c>
      <c r="C18" s="19" t="s">
        <v>2</v>
      </c>
      <c r="D18" s="19">
        <v>18</v>
      </c>
      <c r="E18" s="22">
        <v>0</v>
      </c>
      <c r="F18" s="23">
        <f t="shared" si="0"/>
        <v>0</v>
      </c>
    </row>
    <row r="19" spans="1:8" ht="28" x14ac:dyDescent="0.3">
      <c r="A19" s="39" t="s">
        <v>57</v>
      </c>
      <c r="B19" s="84" t="s">
        <v>122</v>
      </c>
      <c r="C19" s="19" t="s">
        <v>30</v>
      </c>
      <c r="D19" s="19">
        <v>1</v>
      </c>
      <c r="E19" s="22">
        <v>0</v>
      </c>
      <c r="F19" s="23">
        <f t="shared" si="0"/>
        <v>0</v>
      </c>
    </row>
    <row r="20" spans="1:8" ht="28" x14ac:dyDescent="0.3">
      <c r="A20" s="39" t="s">
        <v>58</v>
      </c>
      <c r="B20" s="84" t="s">
        <v>39</v>
      </c>
      <c r="C20" s="19" t="s">
        <v>27</v>
      </c>
      <c r="D20" s="19">
        <v>1.5</v>
      </c>
      <c r="E20" s="22">
        <v>0</v>
      </c>
      <c r="F20" s="23">
        <f t="shared" si="0"/>
        <v>0</v>
      </c>
    </row>
    <row r="21" spans="1:8" ht="42" x14ac:dyDescent="0.3">
      <c r="A21" s="39" t="s">
        <v>59</v>
      </c>
      <c r="B21" s="20" t="s">
        <v>26</v>
      </c>
      <c r="C21" s="19" t="s">
        <v>27</v>
      </c>
      <c r="D21" s="19">
        <v>0.3</v>
      </c>
      <c r="E21" s="22">
        <v>0</v>
      </c>
      <c r="F21" s="23">
        <f t="shared" si="0"/>
        <v>0</v>
      </c>
    </row>
    <row r="22" spans="1:8" s="18" customFormat="1" x14ac:dyDescent="0.3">
      <c r="A22" s="12">
        <v>2</v>
      </c>
      <c r="B22" s="9" t="s">
        <v>18</v>
      </c>
      <c r="C22" s="11"/>
      <c r="D22" s="11"/>
      <c r="E22" s="16"/>
      <c r="F22" s="17"/>
      <c r="H22" s="3"/>
    </row>
    <row r="23" spans="1:8" ht="42" x14ac:dyDescent="0.3">
      <c r="A23" s="39" t="s">
        <v>25</v>
      </c>
      <c r="B23" s="20" t="s">
        <v>28</v>
      </c>
      <c r="C23" s="19" t="s">
        <v>4</v>
      </c>
      <c r="D23" s="19">
        <v>5</v>
      </c>
      <c r="E23" s="22">
        <v>0</v>
      </c>
      <c r="F23" s="23">
        <f t="shared" ref="F23:F25" si="1">PRODUCT(D23:E23)</f>
        <v>0</v>
      </c>
    </row>
    <row r="24" spans="1:8" x14ac:dyDescent="0.3">
      <c r="A24" s="39" t="s">
        <v>60</v>
      </c>
      <c r="B24" s="20" t="s">
        <v>5</v>
      </c>
      <c r="C24" s="19" t="s">
        <v>4</v>
      </c>
      <c r="D24" s="19">
        <v>5</v>
      </c>
      <c r="E24" s="22">
        <v>0</v>
      </c>
      <c r="F24" s="23">
        <f t="shared" si="1"/>
        <v>0</v>
      </c>
    </row>
    <row r="25" spans="1:8" ht="28" x14ac:dyDescent="0.3">
      <c r="A25" s="39" t="s">
        <v>61</v>
      </c>
      <c r="B25" s="20" t="s">
        <v>19</v>
      </c>
      <c r="C25" s="76" t="s">
        <v>119</v>
      </c>
      <c r="D25" s="19">
        <v>1</v>
      </c>
      <c r="E25" s="22">
        <v>0</v>
      </c>
      <c r="F25" s="23">
        <f t="shared" si="1"/>
        <v>0</v>
      </c>
    </row>
    <row r="26" spans="1:8" s="18" customFormat="1" x14ac:dyDescent="0.3">
      <c r="A26" s="12">
        <v>3</v>
      </c>
      <c r="B26" s="9" t="s">
        <v>42</v>
      </c>
      <c r="C26" s="11"/>
      <c r="D26" s="11"/>
      <c r="E26" s="16"/>
      <c r="F26" s="17"/>
      <c r="H26" s="3"/>
    </row>
    <row r="27" spans="1:8" ht="33.5" customHeight="1" x14ac:dyDescent="0.3">
      <c r="A27" s="19" t="s">
        <v>6</v>
      </c>
      <c r="B27" s="20" t="s">
        <v>38</v>
      </c>
      <c r="C27" s="39" t="s">
        <v>30</v>
      </c>
      <c r="D27" s="19">
        <v>1</v>
      </c>
      <c r="E27" s="22">
        <v>0</v>
      </c>
      <c r="F27" s="23">
        <f t="shared" ref="F27:F28" si="2">PRODUCT(D27:E27)</f>
        <v>0</v>
      </c>
    </row>
    <row r="28" spans="1:8" x14ac:dyDescent="0.3">
      <c r="A28" s="19" t="s">
        <v>7</v>
      </c>
      <c r="B28" s="31" t="s">
        <v>29</v>
      </c>
      <c r="C28" s="40" t="s">
        <v>30</v>
      </c>
      <c r="D28" s="19">
        <v>1</v>
      </c>
      <c r="E28" s="22">
        <v>0</v>
      </c>
      <c r="F28" s="23">
        <f t="shared" si="2"/>
        <v>0</v>
      </c>
    </row>
    <row r="29" spans="1:8" s="18" customFormat="1" x14ac:dyDescent="0.3">
      <c r="A29" s="12">
        <v>4</v>
      </c>
      <c r="B29" s="9" t="s">
        <v>51</v>
      </c>
      <c r="C29" s="11"/>
      <c r="D29" s="11"/>
      <c r="E29" s="16"/>
      <c r="F29" s="17"/>
    </row>
    <row r="30" spans="1:8" s="18" customFormat="1" ht="42" x14ac:dyDescent="0.3">
      <c r="A30" s="39" t="s">
        <v>11</v>
      </c>
      <c r="B30" s="37" t="s">
        <v>66</v>
      </c>
      <c r="C30" s="39" t="s">
        <v>30</v>
      </c>
      <c r="D30" s="19">
        <v>1</v>
      </c>
      <c r="E30" s="22">
        <v>0</v>
      </c>
      <c r="F30" s="23">
        <f t="shared" ref="F30" si="3">PRODUCT(D30:E30)</f>
        <v>0</v>
      </c>
    </row>
    <row r="31" spans="1:8" s="18" customFormat="1" x14ac:dyDescent="0.3">
      <c r="A31" s="12">
        <v>5</v>
      </c>
      <c r="B31" s="9" t="s">
        <v>48</v>
      </c>
      <c r="C31" s="11"/>
      <c r="D31" s="11"/>
      <c r="E31" s="16"/>
      <c r="F31" s="17"/>
    </row>
    <row r="32" spans="1:8" s="18" customFormat="1" ht="28" x14ac:dyDescent="0.3">
      <c r="A32" s="33" t="s">
        <v>14</v>
      </c>
      <c r="B32" s="32" t="s">
        <v>128</v>
      </c>
      <c r="C32" s="39" t="s">
        <v>30</v>
      </c>
      <c r="D32" s="19">
        <v>1</v>
      </c>
      <c r="E32" s="22">
        <v>0</v>
      </c>
      <c r="F32" s="23">
        <f t="shared" ref="F32:F33" si="4">PRODUCT(D32:E32)</f>
        <v>0</v>
      </c>
    </row>
    <row r="33" spans="1:6" s="18" customFormat="1" ht="16.5" x14ac:dyDescent="0.3">
      <c r="A33" s="33" t="s">
        <v>15</v>
      </c>
      <c r="B33" s="32" t="s">
        <v>67</v>
      </c>
      <c r="C33" s="39" t="s">
        <v>30</v>
      </c>
      <c r="D33" s="19">
        <v>1</v>
      </c>
      <c r="E33" s="22">
        <v>0</v>
      </c>
      <c r="F33" s="23">
        <f t="shared" si="4"/>
        <v>0</v>
      </c>
    </row>
    <row r="34" spans="1:6" s="18" customFormat="1" ht="28" x14ac:dyDescent="0.3">
      <c r="A34" s="33" t="s">
        <v>16</v>
      </c>
      <c r="B34" s="38" t="s">
        <v>49</v>
      </c>
      <c r="C34" s="39" t="s">
        <v>30</v>
      </c>
      <c r="D34" s="19">
        <v>1</v>
      </c>
      <c r="E34" s="22">
        <v>0</v>
      </c>
      <c r="F34" s="23">
        <f t="shared" ref="F34:F35" si="5">PRODUCT(D34:E34)</f>
        <v>0</v>
      </c>
    </row>
    <row r="35" spans="1:6" s="18" customFormat="1" ht="28" x14ac:dyDescent="0.3">
      <c r="A35" s="33" t="s">
        <v>62</v>
      </c>
      <c r="B35" s="38" t="s">
        <v>50</v>
      </c>
      <c r="C35" s="39" t="s">
        <v>30</v>
      </c>
      <c r="D35" s="19">
        <v>2</v>
      </c>
      <c r="E35" s="22">
        <v>0</v>
      </c>
      <c r="F35" s="23">
        <f t="shared" si="5"/>
        <v>0</v>
      </c>
    </row>
    <row r="36" spans="1:6" s="18" customFormat="1" x14ac:dyDescent="0.3">
      <c r="A36" s="9" t="s">
        <v>63</v>
      </c>
      <c r="B36" s="10"/>
      <c r="C36" s="11"/>
      <c r="D36" s="10"/>
      <c r="E36" s="10"/>
      <c r="F36" s="24">
        <f>SUM(F16:F21,F23:F25,F27:F28,F30,F32:F35)</f>
        <v>0</v>
      </c>
    </row>
    <row r="37" spans="1:6" s="18" customFormat="1" x14ac:dyDescent="0.3">
      <c r="A37" s="9" t="s">
        <v>31</v>
      </c>
      <c r="B37" s="11"/>
      <c r="C37" s="25">
        <f>D4</f>
        <v>3</v>
      </c>
      <c r="D37" s="9"/>
      <c r="E37" s="10"/>
      <c r="F37" s="41"/>
    </row>
    <row r="38" spans="1:6" s="18" customFormat="1" x14ac:dyDescent="0.3">
      <c r="A38" s="9" t="s">
        <v>64</v>
      </c>
      <c r="B38" s="10"/>
      <c r="C38" s="11"/>
      <c r="D38" s="10"/>
      <c r="E38" s="10"/>
      <c r="F38" s="24">
        <f>PRODUCT(F36,C37)</f>
        <v>0</v>
      </c>
    </row>
    <row r="39" spans="1:6" s="18" customFormat="1" x14ac:dyDescent="0.3">
      <c r="A39" s="12" t="s">
        <v>136</v>
      </c>
      <c r="B39" s="9" t="s">
        <v>139</v>
      </c>
      <c r="C39" s="11"/>
      <c r="D39" s="11"/>
      <c r="E39" s="16"/>
      <c r="F39" s="17"/>
    </row>
    <row r="40" spans="1:6" s="18" customFormat="1" ht="28" x14ac:dyDescent="0.3">
      <c r="A40" s="87" t="s">
        <v>40</v>
      </c>
      <c r="B40" s="38" t="s">
        <v>138</v>
      </c>
      <c r="C40" s="87" t="s">
        <v>30</v>
      </c>
      <c r="D40" s="19">
        <v>1</v>
      </c>
      <c r="E40" s="22">
        <v>0</v>
      </c>
      <c r="F40" s="23">
        <f t="shared" ref="F40" si="6">PRODUCT(D40:E40)</f>
        <v>0</v>
      </c>
    </row>
    <row r="41" spans="1:6" s="18" customFormat="1" x14ac:dyDescent="0.3">
      <c r="A41" s="9" t="s">
        <v>137</v>
      </c>
      <c r="B41" s="10"/>
      <c r="C41" s="11"/>
      <c r="D41" s="10"/>
      <c r="E41" s="10"/>
      <c r="F41" s="24">
        <f>SUM(F40)</f>
        <v>0</v>
      </c>
    </row>
    <row r="42" spans="1:6" x14ac:dyDescent="0.3">
      <c r="A42" s="9" t="s">
        <v>37</v>
      </c>
      <c r="B42" s="10"/>
      <c r="C42" s="11"/>
      <c r="D42" s="10"/>
      <c r="E42" s="10"/>
      <c r="F42" s="24">
        <f>SUM(F13,F38,F41)</f>
        <v>0</v>
      </c>
    </row>
    <row r="43" spans="1:6" ht="15.5" x14ac:dyDescent="0.35">
      <c r="A43" s="7"/>
      <c r="B43" s="8"/>
      <c r="C43" s="8"/>
      <c r="D43" s="8"/>
      <c r="E43" s="8"/>
      <c r="F43" s="8"/>
    </row>
    <row r="44" spans="1:6" ht="13.5" customHeight="1" x14ac:dyDescent="0.35">
      <c r="A44" s="7"/>
      <c r="B44" s="8"/>
      <c r="C44" s="8"/>
      <c r="D44" s="8"/>
      <c r="E44" s="8"/>
      <c r="F44" s="8"/>
    </row>
    <row r="45" spans="1:6" ht="15.5" hidden="1" x14ac:dyDescent="0.3">
      <c r="A45" s="7"/>
    </row>
    <row r="46" spans="1:6" ht="15.5" x14ac:dyDescent="0.3">
      <c r="A46" s="7"/>
    </row>
  </sheetData>
  <phoneticPr fontId="14" type="noConversion"/>
  <printOptions horizontalCentered="1"/>
  <pageMargins left="0.59055118110236227" right="0.59055118110236227" top="0.59055118110236227" bottom="0.59055118110236227" header="0.31496062992125984" footer="0.31496062992125984"/>
  <pageSetup paperSize="9" scale="81" fitToHeight="0" orientation="portrait" r:id="rId1"/>
  <headerFooter>
    <oddFooter>&amp;C&amp;"Arial,Italic"&amp;9Travaux de foration dans la ville de Bandundu et connexion/Devis d'un forage de 200 mètres de profondeur&amp;R&amp;"Arial,Regular"&amp;N</oddFooter>
  </headerFooter>
  <ignoredErrors>
    <ignoredError sqref="F9:F13 F15:F28 F30:F38 F41:F42 F4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279FB-DD5D-4380-AB14-AA6BEDDEC770}">
  <sheetPr>
    <tabColor rgb="FFBCB8AA"/>
    <pageSetUpPr fitToPage="1"/>
  </sheetPr>
  <dimension ref="A2:G46"/>
  <sheetViews>
    <sheetView view="pageBreakPreview" topLeftCell="A13" zoomScale="78" zoomScaleNormal="100" zoomScaleSheetLayoutView="78" workbookViewId="0">
      <selection activeCell="B27" sqref="B27"/>
    </sheetView>
  </sheetViews>
  <sheetFormatPr defaultRowHeight="14" x14ac:dyDescent="0.3"/>
  <cols>
    <col min="1" max="1" width="3.6328125" style="2" bestFit="1" customWidth="1"/>
    <col min="2" max="2" width="73.6328125" style="3" customWidth="1"/>
    <col min="3" max="3" width="97.81640625" style="3" customWidth="1"/>
    <col min="4" max="4" width="10.1796875" style="3" bestFit="1" customWidth="1"/>
    <col min="5" max="5" width="14.90625" style="3" bestFit="1" customWidth="1"/>
    <col min="6" max="6" width="12.81640625" style="3" customWidth="1"/>
    <col min="7" max="16384" width="8.7265625" style="3"/>
  </cols>
  <sheetData>
    <row r="2" spans="1:5" x14ac:dyDescent="0.3">
      <c r="A2" s="4" t="s">
        <v>146</v>
      </c>
      <c r="B2" s="5"/>
      <c r="C2" s="5"/>
      <c r="D2" s="5"/>
      <c r="E2" s="5"/>
    </row>
    <row r="3" spans="1:5" ht="15.5" x14ac:dyDescent="0.35">
      <c r="A3" s="7"/>
      <c r="B3" s="8"/>
      <c r="C3" s="8"/>
      <c r="D3" s="8"/>
      <c r="E3" s="8"/>
    </row>
    <row r="4" spans="1:5" ht="15.5" x14ac:dyDescent="0.35">
      <c r="A4" s="9" t="s">
        <v>31</v>
      </c>
      <c r="B4" s="10"/>
      <c r="C4" s="12">
        <v>2</v>
      </c>
      <c r="D4" s="11"/>
      <c r="E4" s="8"/>
    </row>
    <row r="5" spans="1:5" ht="15.5" x14ac:dyDescent="0.35">
      <c r="A5" s="7"/>
      <c r="B5" s="8"/>
      <c r="C5" s="8"/>
      <c r="D5" s="8"/>
      <c r="E5" s="8"/>
    </row>
    <row r="6" spans="1:5" x14ac:dyDescent="0.3">
      <c r="A6" s="12" t="s">
        <v>0</v>
      </c>
      <c r="B6" s="14" t="s">
        <v>68</v>
      </c>
      <c r="C6" s="29" t="s">
        <v>148</v>
      </c>
      <c r="D6" s="12" t="s">
        <v>3</v>
      </c>
      <c r="E6" s="12" t="s">
        <v>21</v>
      </c>
    </row>
    <row r="7" spans="1:5" x14ac:dyDescent="0.3">
      <c r="A7" s="42" t="s">
        <v>52</v>
      </c>
      <c r="B7" s="43" t="s">
        <v>65</v>
      </c>
      <c r="C7" s="44"/>
      <c r="D7" s="44"/>
      <c r="E7" s="44"/>
    </row>
    <row r="8" spans="1:5" s="18" customFormat="1" x14ac:dyDescent="0.3">
      <c r="A8" s="12">
        <v>1</v>
      </c>
      <c r="B8" s="9" t="s">
        <v>1</v>
      </c>
      <c r="C8" s="11"/>
      <c r="D8" s="11"/>
      <c r="E8" s="16"/>
    </row>
    <row r="9" spans="1:5" ht="70" x14ac:dyDescent="0.3">
      <c r="A9" s="19" t="s">
        <v>23</v>
      </c>
      <c r="B9" s="75" t="s">
        <v>117</v>
      </c>
      <c r="C9" s="90" t="s">
        <v>149</v>
      </c>
      <c r="D9" s="19" t="s">
        <v>30</v>
      </c>
      <c r="E9" s="22">
        <v>0</v>
      </c>
    </row>
    <row r="10" spans="1:5" ht="28" x14ac:dyDescent="0.3">
      <c r="A10" s="19" t="s">
        <v>24</v>
      </c>
      <c r="B10" s="77" t="s">
        <v>118</v>
      </c>
      <c r="C10" s="91" t="s">
        <v>150</v>
      </c>
      <c r="D10" s="19" t="s">
        <v>30</v>
      </c>
      <c r="E10" s="22">
        <v>0</v>
      </c>
    </row>
    <row r="11" spans="1:5" s="18" customFormat="1" x14ac:dyDescent="0.3">
      <c r="A11" s="12">
        <v>2</v>
      </c>
      <c r="B11" s="9" t="s">
        <v>36</v>
      </c>
      <c r="C11" s="11"/>
      <c r="D11" s="11"/>
      <c r="E11" s="16"/>
    </row>
    <row r="12" spans="1:5" ht="42" x14ac:dyDescent="0.3">
      <c r="A12" s="19" t="s">
        <v>25</v>
      </c>
      <c r="B12" s="21" t="s">
        <v>32</v>
      </c>
      <c r="C12" s="91" t="s">
        <v>151</v>
      </c>
      <c r="D12" s="19" t="s">
        <v>30</v>
      </c>
      <c r="E12" s="22">
        <v>0</v>
      </c>
    </row>
    <row r="13" spans="1:5" s="18" customFormat="1" x14ac:dyDescent="0.3">
      <c r="A13" s="9" t="s">
        <v>53</v>
      </c>
      <c r="B13" s="10"/>
      <c r="C13" s="10"/>
      <c r="D13" s="11"/>
      <c r="E13" s="10"/>
    </row>
    <row r="14" spans="1:5" s="18" customFormat="1" x14ac:dyDescent="0.3">
      <c r="A14" s="42" t="s">
        <v>54</v>
      </c>
      <c r="B14" s="43" t="s">
        <v>55</v>
      </c>
      <c r="C14" s="44"/>
      <c r="D14" s="44"/>
      <c r="E14" s="44"/>
    </row>
    <row r="15" spans="1:5" s="18" customFormat="1" x14ac:dyDescent="0.3">
      <c r="A15" s="12">
        <v>1</v>
      </c>
      <c r="B15" s="9" t="s">
        <v>17</v>
      </c>
      <c r="C15" s="11"/>
      <c r="D15" s="11"/>
      <c r="E15" s="16"/>
    </row>
    <row r="16" spans="1:5" ht="56" x14ac:dyDescent="0.3">
      <c r="A16" s="39" t="s">
        <v>23</v>
      </c>
      <c r="B16" s="75" t="s">
        <v>120</v>
      </c>
      <c r="C16" s="92" t="s">
        <v>152</v>
      </c>
      <c r="D16" s="19" t="s">
        <v>2</v>
      </c>
      <c r="E16" s="22">
        <v>0</v>
      </c>
    </row>
    <row r="17" spans="1:7" ht="42" x14ac:dyDescent="0.3">
      <c r="A17" s="39" t="s">
        <v>24</v>
      </c>
      <c r="B17" s="84" t="s">
        <v>121</v>
      </c>
      <c r="C17" s="92" t="s">
        <v>154</v>
      </c>
      <c r="D17" s="19" t="s">
        <v>2</v>
      </c>
      <c r="E17" s="22">
        <v>0</v>
      </c>
    </row>
    <row r="18" spans="1:7" ht="42" x14ac:dyDescent="0.3">
      <c r="A18" s="39" t="s">
        <v>56</v>
      </c>
      <c r="B18" s="84" t="s">
        <v>129</v>
      </c>
      <c r="C18" s="92" t="s">
        <v>153</v>
      </c>
      <c r="D18" s="19" t="s">
        <v>2</v>
      </c>
      <c r="E18" s="22">
        <v>0</v>
      </c>
    </row>
    <row r="19" spans="1:7" ht="42" x14ac:dyDescent="0.3">
      <c r="A19" s="39" t="s">
        <v>57</v>
      </c>
      <c r="B19" s="84" t="s">
        <v>122</v>
      </c>
      <c r="C19" s="92" t="s">
        <v>155</v>
      </c>
      <c r="D19" s="19" t="s">
        <v>30</v>
      </c>
      <c r="E19" s="22">
        <v>0</v>
      </c>
    </row>
    <row r="20" spans="1:7" ht="42" x14ac:dyDescent="0.3">
      <c r="A20" s="39" t="s">
        <v>58</v>
      </c>
      <c r="B20" s="84" t="s">
        <v>39</v>
      </c>
      <c r="C20" s="92" t="s">
        <v>157</v>
      </c>
      <c r="D20" s="19" t="s">
        <v>27</v>
      </c>
      <c r="E20" s="22">
        <v>0</v>
      </c>
    </row>
    <row r="21" spans="1:7" ht="42" x14ac:dyDescent="0.3">
      <c r="A21" s="39" t="s">
        <v>59</v>
      </c>
      <c r="B21" s="20" t="s">
        <v>26</v>
      </c>
      <c r="C21" s="92" t="s">
        <v>156</v>
      </c>
      <c r="D21" s="19" t="s">
        <v>27</v>
      </c>
      <c r="E21" s="22">
        <v>0</v>
      </c>
    </row>
    <row r="22" spans="1:7" s="18" customFormat="1" x14ac:dyDescent="0.3">
      <c r="A22" s="12">
        <v>2</v>
      </c>
      <c r="B22" s="9" t="s">
        <v>18</v>
      </c>
      <c r="C22" s="11"/>
      <c r="D22" s="11"/>
      <c r="E22" s="16"/>
      <c r="G22" s="3"/>
    </row>
    <row r="23" spans="1:7" ht="28" x14ac:dyDescent="0.3">
      <c r="A23" s="39" t="s">
        <v>25</v>
      </c>
      <c r="B23" s="20" t="s">
        <v>28</v>
      </c>
      <c r="C23" s="92" t="s">
        <v>158</v>
      </c>
      <c r="D23" s="19" t="s">
        <v>4</v>
      </c>
      <c r="E23" s="22">
        <v>0</v>
      </c>
    </row>
    <row r="24" spans="1:7" ht="42" x14ac:dyDescent="0.3">
      <c r="A24" s="39" t="s">
        <v>60</v>
      </c>
      <c r="B24" s="20" t="s">
        <v>5</v>
      </c>
      <c r="C24" s="92" t="s">
        <v>159</v>
      </c>
      <c r="D24" s="19" t="s">
        <v>4</v>
      </c>
      <c r="E24" s="22">
        <v>0</v>
      </c>
    </row>
    <row r="25" spans="1:7" ht="42" x14ac:dyDescent="0.3">
      <c r="A25" s="39" t="s">
        <v>61</v>
      </c>
      <c r="B25" s="20" t="s">
        <v>19</v>
      </c>
      <c r="C25" s="92" t="s">
        <v>160</v>
      </c>
      <c r="D25" s="76" t="s">
        <v>119</v>
      </c>
      <c r="E25" s="22">
        <v>0</v>
      </c>
    </row>
    <row r="26" spans="1:7" s="18" customFormat="1" x14ac:dyDescent="0.3">
      <c r="A26" s="12">
        <v>3</v>
      </c>
      <c r="B26" s="9" t="s">
        <v>42</v>
      </c>
      <c r="C26" s="11"/>
      <c r="D26" s="11"/>
      <c r="E26" s="16"/>
      <c r="G26" s="3"/>
    </row>
    <row r="27" spans="1:7" ht="189" customHeight="1" x14ac:dyDescent="0.3">
      <c r="A27" s="19" t="s">
        <v>6</v>
      </c>
      <c r="B27" s="20" t="s">
        <v>38</v>
      </c>
      <c r="C27" s="92" t="s">
        <v>161</v>
      </c>
      <c r="D27" s="39" t="s">
        <v>30</v>
      </c>
      <c r="E27" s="22">
        <v>0</v>
      </c>
    </row>
    <row r="28" spans="1:7" ht="56" x14ac:dyDescent="0.3">
      <c r="A28" s="19" t="s">
        <v>7</v>
      </c>
      <c r="B28" s="31" t="s">
        <v>29</v>
      </c>
      <c r="C28" s="92" t="s">
        <v>168</v>
      </c>
      <c r="D28" s="39" t="s">
        <v>30</v>
      </c>
      <c r="E28" s="22">
        <v>0</v>
      </c>
    </row>
    <row r="29" spans="1:7" s="18" customFormat="1" x14ac:dyDescent="0.3">
      <c r="A29" s="12">
        <v>4</v>
      </c>
      <c r="B29" s="9" t="s">
        <v>51</v>
      </c>
      <c r="C29" s="11"/>
      <c r="D29" s="11"/>
      <c r="E29" s="16"/>
    </row>
    <row r="30" spans="1:7" s="18" customFormat="1" ht="98" x14ac:dyDescent="0.3">
      <c r="A30" s="39" t="s">
        <v>11</v>
      </c>
      <c r="B30" s="93" t="s">
        <v>66</v>
      </c>
      <c r="C30" s="92" t="s">
        <v>167</v>
      </c>
      <c r="D30" s="39" t="s">
        <v>30</v>
      </c>
      <c r="E30" s="22">
        <v>0</v>
      </c>
    </row>
    <row r="31" spans="1:7" s="18" customFormat="1" x14ac:dyDescent="0.3">
      <c r="A31" s="12">
        <v>5</v>
      </c>
      <c r="B31" s="9" t="s">
        <v>48</v>
      </c>
      <c r="C31" s="11"/>
      <c r="D31" s="11"/>
      <c r="E31" s="16"/>
    </row>
    <row r="32" spans="1:7" s="18" customFormat="1" ht="44.5" x14ac:dyDescent="0.3">
      <c r="A32" s="33" t="s">
        <v>14</v>
      </c>
      <c r="B32" s="32" t="s">
        <v>128</v>
      </c>
      <c r="C32" s="92" t="s">
        <v>162</v>
      </c>
      <c r="D32" s="39" t="s">
        <v>30</v>
      </c>
      <c r="E32" s="22">
        <v>0</v>
      </c>
    </row>
    <row r="33" spans="1:5" s="18" customFormat="1" ht="44.5" x14ac:dyDescent="0.3">
      <c r="A33" s="33" t="s">
        <v>15</v>
      </c>
      <c r="B33" s="32" t="s">
        <v>67</v>
      </c>
      <c r="C33" s="92" t="s">
        <v>163</v>
      </c>
      <c r="D33" s="39" t="s">
        <v>30</v>
      </c>
      <c r="E33" s="22">
        <v>0</v>
      </c>
    </row>
    <row r="34" spans="1:5" s="18" customFormat="1" ht="48.5" customHeight="1" x14ac:dyDescent="0.3">
      <c r="A34" s="33" t="s">
        <v>16</v>
      </c>
      <c r="B34" s="38" t="s">
        <v>49</v>
      </c>
      <c r="C34" s="92" t="s">
        <v>164</v>
      </c>
      <c r="D34" s="39" t="s">
        <v>30</v>
      </c>
      <c r="E34" s="22">
        <v>0</v>
      </c>
    </row>
    <row r="35" spans="1:5" s="18" customFormat="1" ht="78.5" customHeight="1" x14ac:dyDescent="0.3">
      <c r="A35" s="33" t="s">
        <v>62</v>
      </c>
      <c r="B35" s="38" t="s">
        <v>50</v>
      </c>
      <c r="C35" s="92" t="s">
        <v>165</v>
      </c>
      <c r="D35" s="39" t="s">
        <v>30</v>
      </c>
      <c r="E35" s="22">
        <v>0</v>
      </c>
    </row>
    <row r="36" spans="1:5" s="18" customFormat="1" x14ac:dyDescent="0.3">
      <c r="A36" s="9" t="s">
        <v>63</v>
      </c>
      <c r="B36" s="10"/>
      <c r="C36" s="10"/>
      <c r="D36" s="11"/>
      <c r="E36" s="10"/>
    </row>
    <row r="37" spans="1:5" s="18" customFormat="1" x14ac:dyDescent="0.3">
      <c r="A37" s="9" t="s">
        <v>31</v>
      </c>
      <c r="B37" s="11"/>
      <c r="C37" s="9"/>
      <c r="D37" s="25">
        <f>C4</f>
        <v>2</v>
      </c>
      <c r="E37" s="10"/>
    </row>
    <row r="38" spans="1:5" s="18" customFormat="1" x14ac:dyDescent="0.3">
      <c r="A38" s="9" t="s">
        <v>64</v>
      </c>
      <c r="B38" s="10"/>
      <c r="C38" s="10"/>
      <c r="D38" s="11"/>
      <c r="E38" s="10"/>
    </row>
    <row r="39" spans="1:5" s="18" customFormat="1" x14ac:dyDescent="0.3">
      <c r="A39" s="12" t="s">
        <v>136</v>
      </c>
      <c r="B39" s="9" t="s">
        <v>139</v>
      </c>
      <c r="C39" s="11"/>
      <c r="D39" s="11"/>
      <c r="E39" s="16"/>
    </row>
    <row r="40" spans="1:5" s="18" customFormat="1" ht="84" x14ac:dyDescent="0.3">
      <c r="A40" s="87" t="s">
        <v>40</v>
      </c>
      <c r="B40" s="38" t="s">
        <v>138</v>
      </c>
      <c r="C40" s="92" t="s">
        <v>166</v>
      </c>
      <c r="D40" s="87" t="s">
        <v>30</v>
      </c>
      <c r="E40" s="22">
        <v>0</v>
      </c>
    </row>
    <row r="41" spans="1:5" s="18" customFormat="1" x14ac:dyDescent="0.3">
      <c r="A41" s="9" t="s">
        <v>137</v>
      </c>
      <c r="B41" s="10"/>
      <c r="C41" s="10"/>
      <c r="D41" s="11"/>
      <c r="E41" s="10"/>
    </row>
    <row r="42" spans="1:5" x14ac:dyDescent="0.3">
      <c r="A42" s="9" t="s">
        <v>37</v>
      </c>
      <c r="B42" s="10"/>
      <c r="C42" s="10"/>
      <c r="D42" s="11"/>
      <c r="E42" s="10"/>
    </row>
    <row r="43" spans="1:5" ht="15.5" x14ac:dyDescent="0.35">
      <c r="A43" s="7"/>
      <c r="B43" s="8"/>
      <c r="C43" s="8"/>
      <c r="D43" s="8"/>
      <c r="E43" s="8"/>
    </row>
    <row r="44" spans="1:5" ht="13.5" customHeight="1" x14ac:dyDescent="0.35">
      <c r="A44" s="7"/>
      <c r="B44" s="8"/>
      <c r="C44" s="8"/>
      <c r="D44" s="8"/>
      <c r="E44" s="8"/>
    </row>
    <row r="45" spans="1:5" ht="15.5" hidden="1" x14ac:dyDescent="0.3">
      <c r="A45" s="7"/>
    </row>
    <row r="46" spans="1:5" ht="15.5" x14ac:dyDescent="0.3">
      <c r="A46" s="7"/>
    </row>
  </sheetData>
  <printOptions horizontalCentered="1"/>
  <pageMargins left="0.59055118110236227" right="0.59055118110236227" top="0.59055118110236227" bottom="0.59055118110236227" header="0.31496062992125984" footer="0.31496062992125984"/>
  <pageSetup paperSize="9" scale="45" fitToHeight="0" orientation="portrait" r:id="rId1"/>
  <headerFooter>
    <oddFooter>&amp;C&amp;"Arial,Italic"&amp;9Travaux de foration dans la ville de Bandundu et connexion/Devis d'un forage de 200 mètres de profondeur&amp;R&amp;"Arial,Regular"&amp;N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E6DF-4FF9-4364-9CE0-E7D1C0AE565A}">
  <sheetPr>
    <tabColor rgb="FFB3D6A5"/>
    <pageSetUpPr fitToPage="1"/>
  </sheetPr>
  <dimension ref="A2:E9"/>
  <sheetViews>
    <sheetView view="pageBreakPreview" topLeftCell="A7" zoomScale="145" zoomScaleNormal="100" zoomScaleSheetLayoutView="145" workbookViewId="0">
      <selection activeCell="F11" sqref="F11"/>
    </sheetView>
  </sheetViews>
  <sheetFormatPr defaultRowHeight="14" x14ac:dyDescent="0.3"/>
  <cols>
    <col min="1" max="1" width="3.08984375" style="1" bestFit="1" customWidth="1"/>
    <col min="2" max="2" width="46.26953125" style="1" bestFit="1" customWidth="1"/>
    <col min="3" max="3" width="13.81640625" style="1" customWidth="1"/>
    <col min="4" max="4" width="16.54296875" style="1" bestFit="1" customWidth="1"/>
    <col min="5" max="5" width="17.7265625" style="1" bestFit="1" customWidth="1"/>
    <col min="6" max="16384" width="8.7265625" style="1"/>
  </cols>
  <sheetData>
    <row r="2" spans="1:5" x14ac:dyDescent="0.3">
      <c r="A2" s="4" t="s">
        <v>141</v>
      </c>
      <c r="B2" s="5"/>
      <c r="C2" s="5"/>
      <c r="D2" s="5"/>
      <c r="E2" s="5"/>
    </row>
    <row r="5" spans="1:5" x14ac:dyDescent="0.3">
      <c r="A5" s="12" t="s">
        <v>0</v>
      </c>
      <c r="B5" s="29" t="s">
        <v>33</v>
      </c>
      <c r="C5" s="12" t="s">
        <v>34</v>
      </c>
      <c r="D5" s="34" t="s">
        <v>41</v>
      </c>
      <c r="E5" s="34"/>
    </row>
    <row r="6" spans="1:5" x14ac:dyDescent="0.3">
      <c r="A6" s="27">
        <v>1</v>
      </c>
      <c r="B6" s="83" t="s">
        <v>47</v>
      </c>
      <c r="C6" s="28">
        <v>0</v>
      </c>
      <c r="D6" s="35"/>
      <c r="E6" s="35"/>
    </row>
    <row r="7" spans="1:5" x14ac:dyDescent="0.3">
      <c r="A7" s="27">
        <v>2</v>
      </c>
      <c r="B7" s="101" t="s">
        <v>46</v>
      </c>
      <c r="C7" s="28">
        <v>0</v>
      </c>
      <c r="D7" s="35"/>
      <c r="E7" s="35"/>
    </row>
    <row r="8" spans="1:5" x14ac:dyDescent="0.3">
      <c r="A8" s="27">
        <v>3</v>
      </c>
      <c r="B8" s="102" t="s">
        <v>207</v>
      </c>
      <c r="C8" s="28">
        <v>0</v>
      </c>
      <c r="D8" s="35"/>
      <c r="E8" s="35"/>
    </row>
    <row r="9" spans="1:5" x14ac:dyDescent="0.3">
      <c r="A9" s="29" t="s">
        <v>35</v>
      </c>
      <c r="B9" s="29"/>
      <c r="C9" s="12">
        <f>SUM(C6:C8)</f>
        <v>0</v>
      </c>
      <c r="D9" s="36"/>
      <c r="E9" s="13"/>
    </row>
  </sheetData>
  <sortState xmlns:xlrd2="http://schemas.microsoft.com/office/spreadsheetml/2017/richdata2" ref="B6:B8">
    <sortCondition ref="B6:B8"/>
  </sortState>
  <dataValidations count="1">
    <dataValidation type="list" allowBlank="1" showInputMessage="1" showErrorMessage="1" sqref="C6:C8" xr:uid="{EED3D522-A6C8-437F-A367-73D8CE0B7EA4}">
      <formula1>"0,1"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ignoredErrors>
    <ignoredError sqref="C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CE5F-EA48-47EF-A6A7-5EE3DD0709AA}">
  <sheetPr>
    <tabColor rgb="FFBCB8AA"/>
    <pageSetUpPr fitToPage="1"/>
  </sheetPr>
  <dimension ref="A2:F55"/>
  <sheetViews>
    <sheetView view="pageBreakPreview" topLeftCell="A46" zoomScale="93" zoomScaleNormal="100" zoomScaleSheetLayoutView="93" workbookViewId="0">
      <selection activeCell="F55" sqref="F55"/>
    </sheetView>
  </sheetViews>
  <sheetFormatPr defaultRowHeight="14" x14ac:dyDescent="0.3"/>
  <cols>
    <col min="1" max="1" width="3.6328125" style="47" bestFit="1" customWidth="1"/>
    <col min="2" max="2" width="71.1796875" style="46" customWidth="1"/>
    <col min="3" max="3" width="6.26953125" style="46" bestFit="1" customWidth="1"/>
    <col min="4" max="4" width="11.26953125" style="46" customWidth="1"/>
    <col min="5" max="6" width="14.90625" style="46" bestFit="1" customWidth="1"/>
    <col min="7" max="7" width="12.81640625" style="46" customWidth="1"/>
    <col min="8" max="16384" width="8.7265625" style="46"/>
  </cols>
  <sheetData>
    <row r="2" spans="1:6" x14ac:dyDescent="0.3">
      <c r="A2" s="4" t="s">
        <v>205</v>
      </c>
      <c r="B2" s="5"/>
      <c r="C2" s="5"/>
      <c r="D2" s="5"/>
      <c r="E2" s="5"/>
      <c r="F2" s="6"/>
    </row>
    <row r="5" spans="1:6" x14ac:dyDescent="0.3">
      <c r="A5" s="12" t="s">
        <v>0</v>
      </c>
      <c r="B5" s="14" t="s">
        <v>68</v>
      </c>
      <c r="C5" s="12" t="s">
        <v>3</v>
      </c>
      <c r="D5" s="12" t="s">
        <v>20</v>
      </c>
      <c r="E5" s="12" t="s">
        <v>21</v>
      </c>
      <c r="F5" s="15" t="s">
        <v>22</v>
      </c>
    </row>
    <row r="6" spans="1:6" x14ac:dyDescent="0.3">
      <c r="A6" s="12">
        <v>1</v>
      </c>
      <c r="B6" s="45" t="s">
        <v>86</v>
      </c>
      <c r="C6" s="11"/>
      <c r="D6" s="11"/>
      <c r="E6" s="11"/>
      <c r="F6" s="11"/>
    </row>
    <row r="7" spans="1:6" ht="16.5" x14ac:dyDescent="0.3">
      <c r="A7" s="48" t="s">
        <v>23</v>
      </c>
      <c r="B7" s="49" t="s">
        <v>99</v>
      </c>
      <c r="C7" s="50" t="s">
        <v>82</v>
      </c>
      <c r="D7" s="66">
        <v>45.760000000000005</v>
      </c>
      <c r="E7" s="67">
        <v>0</v>
      </c>
      <c r="F7" s="68">
        <f>PRODUCT(D7:E7)</f>
        <v>0</v>
      </c>
    </row>
    <row r="8" spans="1:6" x14ac:dyDescent="0.3">
      <c r="A8" s="9" t="s">
        <v>87</v>
      </c>
      <c r="B8" s="10"/>
      <c r="C8" s="11"/>
      <c r="D8" s="11"/>
      <c r="E8" s="11"/>
      <c r="F8" s="24">
        <f>SUM(F7)</f>
        <v>0</v>
      </c>
    </row>
    <row r="9" spans="1:6" x14ac:dyDescent="0.3">
      <c r="A9" s="12">
        <v>2</v>
      </c>
      <c r="B9" s="45" t="s">
        <v>88</v>
      </c>
      <c r="C9" s="11"/>
      <c r="D9" s="11"/>
      <c r="E9" s="11"/>
      <c r="F9" s="11"/>
    </row>
    <row r="10" spans="1:6" ht="16.5" x14ac:dyDescent="0.3">
      <c r="A10" s="59" t="s">
        <v>25</v>
      </c>
      <c r="B10" s="85" t="s">
        <v>133</v>
      </c>
      <c r="C10" s="61" t="s">
        <v>82</v>
      </c>
      <c r="D10" s="69">
        <v>0.55999999999999994</v>
      </c>
      <c r="E10" s="67">
        <v>0</v>
      </c>
      <c r="F10" s="68">
        <f t="shared" ref="F10:F16" si="0">PRODUCT(D10:E10)</f>
        <v>0</v>
      </c>
    </row>
    <row r="11" spans="1:6" ht="16.5" x14ac:dyDescent="0.3">
      <c r="A11" s="48" t="s">
        <v>60</v>
      </c>
      <c r="B11" s="86" t="s">
        <v>134</v>
      </c>
      <c r="C11" s="50" t="s">
        <v>82</v>
      </c>
      <c r="D11" s="66">
        <v>0.83981333333333341</v>
      </c>
      <c r="E11" s="67">
        <v>0</v>
      </c>
      <c r="F11" s="68">
        <f t="shared" si="0"/>
        <v>0</v>
      </c>
    </row>
    <row r="12" spans="1:6" ht="16.5" x14ac:dyDescent="0.3">
      <c r="A12" s="48" t="s">
        <v>61</v>
      </c>
      <c r="B12" s="86" t="s">
        <v>135</v>
      </c>
      <c r="C12" s="50" t="s">
        <v>82</v>
      </c>
      <c r="D12" s="66">
        <v>1.2613333333333334</v>
      </c>
      <c r="E12" s="67">
        <v>0</v>
      </c>
      <c r="F12" s="68">
        <f t="shared" si="0"/>
        <v>0</v>
      </c>
    </row>
    <row r="13" spans="1:6" x14ac:dyDescent="0.3">
      <c r="A13" s="48" t="s">
        <v>69</v>
      </c>
      <c r="B13" s="49" t="s">
        <v>100</v>
      </c>
      <c r="C13" s="50" t="s">
        <v>70</v>
      </c>
      <c r="D13" s="66">
        <v>73.724199999999996</v>
      </c>
      <c r="E13" s="67">
        <v>0</v>
      </c>
      <c r="F13" s="68">
        <f t="shared" si="0"/>
        <v>0</v>
      </c>
    </row>
    <row r="14" spans="1:6" ht="28" x14ac:dyDescent="0.3">
      <c r="A14" s="48" t="s">
        <v>71</v>
      </c>
      <c r="B14" s="49" t="s">
        <v>130</v>
      </c>
      <c r="C14" s="50" t="s">
        <v>27</v>
      </c>
      <c r="D14" s="66">
        <v>2.7149760000000005</v>
      </c>
      <c r="E14" s="67">
        <v>0</v>
      </c>
      <c r="F14" s="68">
        <f t="shared" si="0"/>
        <v>0</v>
      </c>
    </row>
    <row r="15" spans="1:6" ht="16.5" x14ac:dyDescent="0.3">
      <c r="A15" s="48" t="s">
        <v>72</v>
      </c>
      <c r="B15" s="49" t="s">
        <v>131</v>
      </c>
      <c r="C15" s="50" t="s">
        <v>27</v>
      </c>
      <c r="D15" s="66">
        <v>2.1058839999999996</v>
      </c>
      <c r="E15" s="67">
        <v>0</v>
      </c>
      <c r="F15" s="68">
        <f t="shared" si="0"/>
        <v>0</v>
      </c>
    </row>
    <row r="16" spans="1:6" x14ac:dyDescent="0.3">
      <c r="A16" s="48" t="s">
        <v>73</v>
      </c>
      <c r="B16" s="49" t="s">
        <v>74</v>
      </c>
      <c r="C16" s="50" t="s">
        <v>70</v>
      </c>
      <c r="D16" s="66">
        <v>68.494666666666674</v>
      </c>
      <c r="E16" s="67">
        <v>0</v>
      </c>
      <c r="F16" s="68">
        <f t="shared" si="0"/>
        <v>0</v>
      </c>
    </row>
    <row r="17" spans="1:6" x14ac:dyDescent="0.3">
      <c r="A17" s="9" t="s">
        <v>89</v>
      </c>
      <c r="B17" s="10"/>
      <c r="C17" s="11"/>
      <c r="D17" s="11"/>
      <c r="E17" s="11"/>
      <c r="F17" s="24">
        <f>SUM(F10:F16)</f>
        <v>0</v>
      </c>
    </row>
    <row r="18" spans="1:6" x14ac:dyDescent="0.3">
      <c r="A18" s="12">
        <v>3</v>
      </c>
      <c r="B18" s="45" t="s">
        <v>90</v>
      </c>
      <c r="C18" s="11"/>
      <c r="D18" s="11"/>
      <c r="E18" s="11"/>
      <c r="F18" s="11"/>
    </row>
    <row r="19" spans="1:6" x14ac:dyDescent="0.3">
      <c r="A19" s="59" t="s">
        <v>6</v>
      </c>
      <c r="B19" s="60" t="s">
        <v>112</v>
      </c>
      <c r="C19" s="61" t="s">
        <v>70</v>
      </c>
      <c r="D19" s="69">
        <v>63.748666666666679</v>
      </c>
      <c r="E19" s="67">
        <v>0</v>
      </c>
      <c r="F19" s="68">
        <f t="shared" ref="F19:F23" si="1">PRODUCT(D19:E19)</f>
        <v>0</v>
      </c>
    </row>
    <row r="20" spans="1:6" ht="16.5" x14ac:dyDescent="0.3">
      <c r="A20" s="48" t="s">
        <v>7</v>
      </c>
      <c r="B20" s="96" t="s">
        <v>175</v>
      </c>
      <c r="C20" s="50" t="s">
        <v>82</v>
      </c>
      <c r="D20" s="66">
        <v>0.33528000000000002</v>
      </c>
      <c r="E20" s="67">
        <v>0</v>
      </c>
      <c r="F20" s="68">
        <f t="shared" si="1"/>
        <v>0</v>
      </c>
    </row>
    <row r="21" spans="1:6" ht="16.5" x14ac:dyDescent="0.3">
      <c r="A21" s="48" t="s">
        <v>8</v>
      </c>
      <c r="B21" s="96" t="s">
        <v>200</v>
      </c>
      <c r="C21" s="50" t="s">
        <v>82</v>
      </c>
      <c r="D21" s="66">
        <v>1.2613333333333334</v>
      </c>
      <c r="E21" s="67">
        <v>0</v>
      </c>
      <c r="F21" s="68">
        <f t="shared" si="1"/>
        <v>0</v>
      </c>
    </row>
    <row r="22" spans="1:6" ht="28" x14ac:dyDescent="0.3">
      <c r="A22" s="48" t="s">
        <v>9</v>
      </c>
      <c r="B22" s="49" t="s">
        <v>132</v>
      </c>
      <c r="C22" s="50" t="s">
        <v>70</v>
      </c>
      <c r="D22" s="66">
        <v>66.762666666666675</v>
      </c>
      <c r="E22" s="67">
        <v>0</v>
      </c>
      <c r="F22" s="68">
        <f t="shared" si="1"/>
        <v>0</v>
      </c>
    </row>
    <row r="23" spans="1:6" ht="28" x14ac:dyDescent="0.3">
      <c r="A23" s="48" t="s">
        <v>10</v>
      </c>
      <c r="B23" s="49" t="s">
        <v>83</v>
      </c>
      <c r="C23" s="51" t="s">
        <v>70</v>
      </c>
      <c r="D23" s="70">
        <v>66.703999999999994</v>
      </c>
      <c r="E23" s="67">
        <v>0</v>
      </c>
      <c r="F23" s="68">
        <f t="shared" si="1"/>
        <v>0</v>
      </c>
    </row>
    <row r="24" spans="1:6" x14ac:dyDescent="0.3">
      <c r="A24" s="9" t="s">
        <v>91</v>
      </c>
      <c r="B24" s="10"/>
      <c r="C24" s="11"/>
      <c r="D24" s="11"/>
      <c r="E24" s="11"/>
      <c r="F24" s="24">
        <f>SUM(F19:F23)</f>
        <v>0</v>
      </c>
    </row>
    <row r="25" spans="1:6" x14ac:dyDescent="0.3">
      <c r="A25" s="12">
        <v>4</v>
      </c>
      <c r="B25" s="45" t="s">
        <v>92</v>
      </c>
      <c r="C25" s="11"/>
      <c r="D25" s="11"/>
      <c r="E25" s="11"/>
      <c r="F25" s="11"/>
    </row>
    <row r="26" spans="1:6" ht="28" x14ac:dyDescent="0.3">
      <c r="A26" s="59" t="s">
        <v>11</v>
      </c>
      <c r="B26" s="88" t="s">
        <v>143</v>
      </c>
      <c r="C26" s="61" t="s">
        <v>84</v>
      </c>
      <c r="D26" s="69">
        <v>7.4639999999999984E-2</v>
      </c>
      <c r="E26" s="67">
        <v>0</v>
      </c>
      <c r="F26" s="68">
        <f t="shared" ref="F26:F31" si="2">PRODUCT(D26:E26)</f>
        <v>0</v>
      </c>
    </row>
    <row r="27" spans="1:6" ht="28" x14ac:dyDescent="0.3">
      <c r="A27" s="48" t="s">
        <v>12</v>
      </c>
      <c r="B27" s="89" t="s">
        <v>144</v>
      </c>
      <c r="C27" s="50" t="s">
        <v>84</v>
      </c>
      <c r="D27" s="66">
        <v>0.14291199999999998</v>
      </c>
      <c r="E27" s="67">
        <v>0</v>
      </c>
      <c r="F27" s="68">
        <f t="shared" si="2"/>
        <v>0</v>
      </c>
    </row>
    <row r="28" spans="1:6" ht="16.5" x14ac:dyDescent="0.3">
      <c r="A28" s="48" t="s">
        <v>13</v>
      </c>
      <c r="B28" s="49" t="s">
        <v>75</v>
      </c>
      <c r="C28" s="50" t="s">
        <v>85</v>
      </c>
      <c r="D28" s="66">
        <v>21.894400000000005</v>
      </c>
      <c r="E28" s="67">
        <v>0</v>
      </c>
      <c r="F28" s="68">
        <f t="shared" si="2"/>
        <v>0</v>
      </c>
    </row>
    <row r="29" spans="1:6" ht="28" x14ac:dyDescent="0.3">
      <c r="A29" s="48" t="s">
        <v>76</v>
      </c>
      <c r="B29" s="89" t="s">
        <v>145</v>
      </c>
      <c r="C29" s="50" t="s">
        <v>2</v>
      </c>
      <c r="D29" s="66">
        <v>25.28533333333333</v>
      </c>
      <c r="E29" s="67">
        <v>0</v>
      </c>
      <c r="F29" s="68">
        <f t="shared" si="2"/>
        <v>0</v>
      </c>
    </row>
    <row r="30" spans="1:6" ht="28" x14ac:dyDescent="0.3">
      <c r="A30" s="48" t="s">
        <v>77</v>
      </c>
      <c r="B30" s="49" t="s">
        <v>107</v>
      </c>
      <c r="C30" s="50" t="s">
        <v>2</v>
      </c>
      <c r="D30" s="66">
        <v>8</v>
      </c>
      <c r="E30" s="67">
        <v>0</v>
      </c>
      <c r="F30" s="68">
        <f t="shared" si="2"/>
        <v>0</v>
      </c>
    </row>
    <row r="31" spans="1:6" ht="28" x14ac:dyDescent="0.3">
      <c r="A31" s="48" t="s">
        <v>78</v>
      </c>
      <c r="B31" s="96" t="s">
        <v>201</v>
      </c>
      <c r="C31" s="50" t="s">
        <v>2</v>
      </c>
      <c r="D31" s="66">
        <v>4</v>
      </c>
      <c r="E31" s="67">
        <v>0</v>
      </c>
      <c r="F31" s="68">
        <f t="shared" si="2"/>
        <v>0</v>
      </c>
    </row>
    <row r="32" spans="1:6" x14ac:dyDescent="0.3">
      <c r="A32" s="9" t="s">
        <v>94</v>
      </c>
      <c r="B32" s="10"/>
      <c r="C32" s="11"/>
      <c r="D32" s="11"/>
      <c r="E32" s="11"/>
      <c r="F32" s="24">
        <f>SUM(F26:F31)</f>
        <v>0</v>
      </c>
    </row>
    <row r="33" spans="1:6" x14ac:dyDescent="0.3">
      <c r="A33" s="12">
        <v>5</v>
      </c>
      <c r="B33" s="45" t="s">
        <v>93</v>
      </c>
      <c r="C33" s="11"/>
      <c r="D33" s="11"/>
      <c r="E33" s="11"/>
      <c r="F33" s="11"/>
    </row>
    <row r="34" spans="1:6" ht="28" x14ac:dyDescent="0.3">
      <c r="A34" s="52" t="s">
        <v>14</v>
      </c>
      <c r="B34" s="53" t="s">
        <v>108</v>
      </c>
      <c r="C34" s="54" t="s">
        <v>2</v>
      </c>
      <c r="D34" s="55">
        <v>14</v>
      </c>
      <c r="E34" s="67">
        <v>0</v>
      </c>
      <c r="F34" s="68">
        <f t="shared" ref="F34:F37" si="3">PRODUCT(D34:E34)</f>
        <v>0</v>
      </c>
    </row>
    <row r="35" spans="1:6" ht="56" x14ac:dyDescent="0.3">
      <c r="A35" s="52" t="s">
        <v>15</v>
      </c>
      <c r="B35" s="53" t="s">
        <v>202</v>
      </c>
      <c r="C35" s="54" t="s">
        <v>101</v>
      </c>
      <c r="D35" s="55">
        <v>1</v>
      </c>
      <c r="E35" s="67">
        <v>0</v>
      </c>
      <c r="F35" s="68">
        <f t="shared" si="3"/>
        <v>0</v>
      </c>
    </row>
    <row r="36" spans="1:6" ht="42" x14ac:dyDescent="0.3">
      <c r="A36" s="52" t="s">
        <v>16</v>
      </c>
      <c r="B36" s="53" t="s">
        <v>113</v>
      </c>
      <c r="C36" s="54" t="s">
        <v>102</v>
      </c>
      <c r="D36" s="55">
        <v>8</v>
      </c>
      <c r="E36" s="67">
        <v>0</v>
      </c>
      <c r="F36" s="68">
        <f t="shared" si="3"/>
        <v>0</v>
      </c>
    </row>
    <row r="37" spans="1:6" ht="28" x14ac:dyDescent="0.3">
      <c r="A37" s="52" t="s">
        <v>62</v>
      </c>
      <c r="B37" s="56" t="s">
        <v>103</v>
      </c>
      <c r="C37" s="54" t="s">
        <v>30</v>
      </c>
      <c r="D37" s="72">
        <v>1</v>
      </c>
      <c r="E37" s="67">
        <v>0</v>
      </c>
      <c r="F37" s="68">
        <f t="shared" si="3"/>
        <v>0</v>
      </c>
    </row>
    <row r="38" spans="1:6" x14ac:dyDescent="0.3">
      <c r="A38" s="9" t="s">
        <v>95</v>
      </c>
      <c r="B38" s="10"/>
      <c r="C38" s="11"/>
      <c r="D38" s="11"/>
      <c r="E38" s="11"/>
      <c r="F38" s="24">
        <f>SUM(F34:F37)</f>
        <v>0</v>
      </c>
    </row>
    <row r="39" spans="1:6" x14ac:dyDescent="0.3">
      <c r="A39" s="12">
        <v>6</v>
      </c>
      <c r="B39" s="45" t="s">
        <v>105</v>
      </c>
      <c r="C39" s="11"/>
      <c r="D39" s="11"/>
      <c r="E39" s="11"/>
      <c r="F39" s="62"/>
    </row>
    <row r="40" spans="1:6" x14ac:dyDescent="0.3">
      <c r="A40" s="63" t="s">
        <v>40</v>
      </c>
      <c r="B40" s="64" t="s">
        <v>104</v>
      </c>
      <c r="C40" s="65" t="s">
        <v>102</v>
      </c>
      <c r="D40" s="73">
        <v>4</v>
      </c>
      <c r="E40" s="67">
        <v>0</v>
      </c>
      <c r="F40" s="68">
        <f>PRODUCT(D40:E40)</f>
        <v>0</v>
      </c>
    </row>
    <row r="41" spans="1:6" x14ac:dyDescent="0.3">
      <c r="A41" s="9" t="s">
        <v>106</v>
      </c>
      <c r="B41" s="10"/>
      <c r="C41" s="11"/>
      <c r="D41" s="11"/>
      <c r="E41" s="11"/>
      <c r="F41" s="24">
        <f>SUM(F40)</f>
        <v>0</v>
      </c>
    </row>
    <row r="42" spans="1:6" x14ac:dyDescent="0.3">
      <c r="A42" s="79">
        <v>7</v>
      </c>
      <c r="B42" s="80" t="s">
        <v>96</v>
      </c>
      <c r="C42" s="81"/>
      <c r="D42" s="81"/>
      <c r="E42" s="81"/>
      <c r="F42" s="82"/>
    </row>
    <row r="43" spans="1:6" ht="42" x14ac:dyDescent="0.3">
      <c r="A43" s="48" t="s">
        <v>43</v>
      </c>
      <c r="B43" s="96" t="s">
        <v>197</v>
      </c>
      <c r="C43" s="57" t="s">
        <v>70</v>
      </c>
      <c r="D43" s="66">
        <v>22.560000000000002</v>
      </c>
      <c r="E43" s="67">
        <v>0</v>
      </c>
      <c r="F43" s="68">
        <f t="shared" ref="F43:F47" si="4">PRODUCT(D43:E43)</f>
        <v>0</v>
      </c>
    </row>
    <row r="44" spans="1:6" ht="28" x14ac:dyDescent="0.3">
      <c r="A44" s="48" t="s">
        <v>44</v>
      </c>
      <c r="B44" s="96" t="s">
        <v>188</v>
      </c>
      <c r="C44" s="57" t="s">
        <v>70</v>
      </c>
      <c r="D44" s="66">
        <v>22.560000000000002</v>
      </c>
      <c r="E44" s="67">
        <v>0</v>
      </c>
      <c r="F44" s="68">
        <f t="shared" si="4"/>
        <v>0</v>
      </c>
    </row>
    <row r="45" spans="1:6" ht="28" x14ac:dyDescent="0.3">
      <c r="A45" s="48" t="s">
        <v>79</v>
      </c>
      <c r="B45" s="96" t="s">
        <v>196</v>
      </c>
      <c r="C45" s="57" t="s">
        <v>70</v>
      </c>
      <c r="D45" s="66">
        <v>27.573333333333338</v>
      </c>
      <c r="E45" s="67">
        <v>0</v>
      </c>
      <c r="F45" s="68">
        <f t="shared" si="4"/>
        <v>0</v>
      </c>
    </row>
    <row r="46" spans="1:6" ht="28" x14ac:dyDescent="0.3">
      <c r="A46" s="48" t="s">
        <v>80</v>
      </c>
      <c r="B46" s="49" t="s">
        <v>98</v>
      </c>
      <c r="C46" s="57" t="s">
        <v>70</v>
      </c>
      <c r="D46" s="66">
        <v>6.895999999999999</v>
      </c>
      <c r="E46" s="67">
        <v>0</v>
      </c>
      <c r="F46" s="68">
        <f t="shared" si="4"/>
        <v>0</v>
      </c>
    </row>
    <row r="47" spans="1:6" ht="28" x14ac:dyDescent="0.3">
      <c r="A47" s="48" t="s">
        <v>81</v>
      </c>
      <c r="B47" s="58" t="s">
        <v>111</v>
      </c>
      <c r="C47" s="51" t="s">
        <v>70</v>
      </c>
      <c r="D47" s="70">
        <v>6.4</v>
      </c>
      <c r="E47" s="67">
        <v>0</v>
      </c>
      <c r="F47" s="68">
        <f t="shared" si="4"/>
        <v>0</v>
      </c>
    </row>
    <row r="48" spans="1:6" x14ac:dyDescent="0.3">
      <c r="A48" s="9" t="s">
        <v>97</v>
      </c>
      <c r="B48" s="10"/>
      <c r="C48" s="11"/>
      <c r="D48" s="10"/>
      <c r="E48" s="10"/>
      <c r="F48" s="24">
        <f>SUM(F43:F47)</f>
        <v>0</v>
      </c>
    </row>
    <row r="49" spans="1:6" x14ac:dyDescent="0.3">
      <c r="A49" s="9" t="s">
        <v>124</v>
      </c>
      <c r="B49" s="10"/>
      <c r="C49" s="11"/>
      <c r="D49" s="11"/>
      <c r="E49" s="11"/>
      <c r="F49" s="24">
        <f>SUM(F8,F17,F24,F32,F38,F41,F48)</f>
        <v>0</v>
      </c>
    </row>
    <row r="50" spans="1:6" x14ac:dyDescent="0.3">
      <c r="A50" s="9" t="s">
        <v>125</v>
      </c>
      <c r="B50" s="10"/>
      <c r="C50" s="11"/>
      <c r="D50" s="11"/>
      <c r="E50" s="11"/>
      <c r="F50" s="24">
        <f>PRODUCT(F49,2)</f>
        <v>0</v>
      </c>
    </row>
    <row r="51" spans="1:6" x14ac:dyDescent="0.3">
      <c r="A51" s="12">
        <v>8</v>
      </c>
      <c r="B51" s="45" t="s">
        <v>110</v>
      </c>
      <c r="C51" s="11"/>
      <c r="D51" s="11"/>
      <c r="E51" s="11"/>
      <c r="F51" s="62"/>
    </row>
    <row r="52" spans="1:6" ht="42" x14ac:dyDescent="0.3">
      <c r="A52" s="48" t="s">
        <v>45</v>
      </c>
      <c r="B52" s="78" t="s">
        <v>123</v>
      </c>
      <c r="C52" s="51" t="s">
        <v>30</v>
      </c>
      <c r="D52" s="71">
        <v>1</v>
      </c>
      <c r="E52" s="67">
        <v>0</v>
      </c>
      <c r="F52" s="68">
        <f>PRODUCT(D52:E52)</f>
        <v>0</v>
      </c>
    </row>
    <row r="53" spans="1:6" x14ac:dyDescent="0.3">
      <c r="A53" s="9" t="s">
        <v>109</v>
      </c>
      <c r="B53" s="10"/>
      <c r="C53" s="11"/>
      <c r="D53" s="10"/>
      <c r="E53" s="10"/>
      <c r="F53" s="24">
        <f>SUM(F52)</f>
        <v>0</v>
      </c>
    </row>
    <row r="54" spans="1:6" x14ac:dyDescent="0.3">
      <c r="A54" s="9" t="s">
        <v>126</v>
      </c>
      <c r="B54" s="10"/>
      <c r="C54" s="11"/>
      <c r="D54" s="10"/>
      <c r="E54" s="10"/>
      <c r="F54" s="24">
        <f>SUM(F50,F53)</f>
        <v>0</v>
      </c>
    </row>
    <row r="55" spans="1:6" x14ac:dyDescent="0.3">
      <c r="A55" s="9" t="s">
        <v>206</v>
      </c>
      <c r="B55" s="10"/>
      <c r="C55" s="11"/>
      <c r="D55" s="10"/>
      <c r="E55" s="10"/>
      <c r="F55" s="24">
        <f>PRODUCT(F54,5)</f>
        <v>0</v>
      </c>
    </row>
  </sheetData>
  <phoneticPr fontId="14" type="noConversion"/>
  <printOptions horizontalCentered="1"/>
  <pageMargins left="0.59055118110236227" right="0.59055118110236227" top="0.59055118110236227" bottom="0.59055118110236227" header="0.31496062992125984" footer="0.31496062992125984"/>
  <pageSetup paperSize="9" scale="73" fitToHeight="0" orientation="portrait" r:id="rId1"/>
  <headerFooter>
    <oddFooter>&amp;C&amp;"Arial,Italic"&amp;9Travaux de foration dans la ville de Bandundu et connexion/Devis d'un forage de 200 mètres de profondeur&amp;R&amp;"Arial,Regular"&amp;N</oddFooter>
  </headerFooter>
  <ignoredErrors>
    <ignoredError sqref="F1:F9 F17:F18 F24:F25 F32:F33 F38:F39 F41:F42 F51 F48 F49:F50 F54:F55 F5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E812-A043-4991-ABEE-B25E7EF6D429}">
  <sheetPr>
    <tabColor rgb="FF9BCBA6"/>
    <pageSetUpPr fitToPage="1"/>
  </sheetPr>
  <dimension ref="A2:E55"/>
  <sheetViews>
    <sheetView view="pageBreakPreview" topLeftCell="A49" zoomScale="93" zoomScaleNormal="100" zoomScaleSheetLayoutView="93" workbookViewId="0">
      <selection activeCell="C35" sqref="C35"/>
    </sheetView>
  </sheetViews>
  <sheetFormatPr defaultRowHeight="14" x14ac:dyDescent="0.3"/>
  <cols>
    <col min="1" max="1" width="3.6328125" style="47" bestFit="1" customWidth="1"/>
    <col min="2" max="2" width="71.1796875" style="46" customWidth="1"/>
    <col min="3" max="3" width="68.90625" style="46" customWidth="1"/>
    <col min="4" max="4" width="6.26953125" style="46" bestFit="1" customWidth="1"/>
    <col min="5" max="5" width="14.90625" style="46" bestFit="1" customWidth="1"/>
    <col min="6" max="6" width="12.81640625" style="46" customWidth="1"/>
    <col min="7" max="16384" width="8.7265625" style="46"/>
  </cols>
  <sheetData>
    <row r="2" spans="1:5" x14ac:dyDescent="0.3">
      <c r="A2" s="4" t="s">
        <v>147</v>
      </c>
      <c r="B2" s="5"/>
      <c r="C2" s="5"/>
      <c r="D2" s="5"/>
      <c r="E2" s="5"/>
    </row>
    <row r="5" spans="1:5" x14ac:dyDescent="0.3">
      <c r="A5" s="12" t="s">
        <v>0</v>
      </c>
      <c r="B5" s="14" t="s">
        <v>68</v>
      </c>
      <c r="C5" s="12" t="s">
        <v>148</v>
      </c>
      <c r="D5" s="12" t="s">
        <v>3</v>
      </c>
      <c r="E5" s="12" t="s">
        <v>21</v>
      </c>
    </row>
    <row r="6" spans="1:5" x14ac:dyDescent="0.3">
      <c r="A6" s="12">
        <v>1</v>
      </c>
      <c r="B6" s="45" t="s">
        <v>86</v>
      </c>
      <c r="C6" s="11"/>
      <c r="D6" s="11"/>
      <c r="E6" s="11"/>
    </row>
    <row r="7" spans="1:5" ht="84" x14ac:dyDescent="0.3">
      <c r="A7" s="48" t="s">
        <v>23</v>
      </c>
      <c r="B7" s="49" t="s">
        <v>99</v>
      </c>
      <c r="C7" s="94" t="s">
        <v>169</v>
      </c>
      <c r="D7" s="50" t="s">
        <v>82</v>
      </c>
      <c r="E7" s="67">
        <v>0</v>
      </c>
    </row>
    <row r="8" spans="1:5" x14ac:dyDescent="0.3">
      <c r="A8" s="9" t="s">
        <v>87</v>
      </c>
      <c r="B8" s="10"/>
      <c r="C8" s="11"/>
      <c r="D8" s="11"/>
      <c r="E8" s="11"/>
    </row>
    <row r="9" spans="1:5" x14ac:dyDescent="0.3">
      <c r="A9" s="12">
        <v>2</v>
      </c>
      <c r="B9" s="45" t="s">
        <v>88</v>
      </c>
      <c r="C9" s="11"/>
      <c r="D9" s="11"/>
      <c r="E9" s="11"/>
    </row>
    <row r="10" spans="1:5" ht="100.5" x14ac:dyDescent="0.3">
      <c r="A10" s="59" t="s">
        <v>25</v>
      </c>
      <c r="B10" s="85" t="s">
        <v>133</v>
      </c>
      <c r="C10" s="95" t="s">
        <v>176</v>
      </c>
      <c r="D10" s="61" t="s">
        <v>82</v>
      </c>
      <c r="E10" s="67">
        <v>0</v>
      </c>
    </row>
    <row r="11" spans="1:5" ht="119" customHeight="1" x14ac:dyDescent="0.3">
      <c r="A11" s="48" t="s">
        <v>60</v>
      </c>
      <c r="B11" s="86" t="s">
        <v>134</v>
      </c>
      <c r="C11" s="94" t="s">
        <v>172</v>
      </c>
      <c r="D11" s="50" t="s">
        <v>82</v>
      </c>
      <c r="E11" s="67">
        <v>0</v>
      </c>
    </row>
    <row r="12" spans="1:5" ht="122" customHeight="1" x14ac:dyDescent="0.3">
      <c r="A12" s="48" t="s">
        <v>61</v>
      </c>
      <c r="B12" s="86" t="s">
        <v>135</v>
      </c>
      <c r="C12" s="94" t="s">
        <v>172</v>
      </c>
      <c r="D12" s="50" t="s">
        <v>82</v>
      </c>
      <c r="E12" s="67">
        <v>0</v>
      </c>
    </row>
    <row r="13" spans="1:5" ht="56" x14ac:dyDescent="0.3">
      <c r="A13" s="48" t="s">
        <v>69</v>
      </c>
      <c r="B13" s="49" t="s">
        <v>100</v>
      </c>
      <c r="C13" s="94" t="s">
        <v>171</v>
      </c>
      <c r="D13" s="50" t="s">
        <v>70</v>
      </c>
      <c r="E13" s="67">
        <v>0</v>
      </c>
    </row>
    <row r="14" spans="1:5" ht="126" x14ac:dyDescent="0.3">
      <c r="A14" s="48" t="s">
        <v>71</v>
      </c>
      <c r="B14" s="49" t="s">
        <v>130</v>
      </c>
      <c r="C14" s="94" t="s">
        <v>170</v>
      </c>
      <c r="D14" s="50" t="s">
        <v>27</v>
      </c>
      <c r="E14" s="67">
        <v>0</v>
      </c>
    </row>
    <row r="15" spans="1:5" ht="135" customHeight="1" x14ac:dyDescent="0.3">
      <c r="A15" s="48" t="s">
        <v>72</v>
      </c>
      <c r="B15" s="49" t="s">
        <v>131</v>
      </c>
      <c r="C15" s="94" t="s">
        <v>170</v>
      </c>
      <c r="D15" s="50" t="s">
        <v>27</v>
      </c>
      <c r="E15" s="67">
        <v>0</v>
      </c>
    </row>
    <row r="16" spans="1:5" ht="42" x14ac:dyDescent="0.3">
      <c r="A16" s="48" t="s">
        <v>73</v>
      </c>
      <c r="B16" s="49" t="s">
        <v>74</v>
      </c>
      <c r="C16" s="94" t="s">
        <v>173</v>
      </c>
      <c r="D16" s="50" t="s">
        <v>70</v>
      </c>
      <c r="E16" s="67">
        <v>0</v>
      </c>
    </row>
    <row r="17" spans="1:5" x14ac:dyDescent="0.3">
      <c r="A17" s="9" t="s">
        <v>89</v>
      </c>
      <c r="B17" s="10"/>
      <c r="C17" s="11"/>
      <c r="D17" s="11"/>
      <c r="E17" s="11"/>
    </row>
    <row r="18" spans="1:5" x14ac:dyDescent="0.3">
      <c r="A18" s="12">
        <v>3</v>
      </c>
      <c r="B18" s="45" t="s">
        <v>90</v>
      </c>
      <c r="C18" s="11"/>
      <c r="D18" s="11"/>
      <c r="E18" s="11"/>
    </row>
    <row r="19" spans="1:5" ht="56" x14ac:dyDescent="0.3">
      <c r="A19" s="59" t="s">
        <v>6</v>
      </c>
      <c r="B19" s="60" t="s">
        <v>112</v>
      </c>
      <c r="C19" s="95" t="s">
        <v>174</v>
      </c>
      <c r="D19" s="61" t="s">
        <v>70</v>
      </c>
      <c r="E19" s="67">
        <v>0</v>
      </c>
    </row>
    <row r="20" spans="1:5" ht="122" customHeight="1" x14ac:dyDescent="0.3">
      <c r="A20" s="48" t="s">
        <v>7</v>
      </c>
      <c r="B20" s="96" t="s">
        <v>175</v>
      </c>
      <c r="C20" s="94" t="s">
        <v>172</v>
      </c>
      <c r="D20" s="50" t="s">
        <v>82</v>
      </c>
      <c r="E20" s="67">
        <v>0</v>
      </c>
    </row>
    <row r="21" spans="1:5" ht="116.5" customHeight="1" x14ac:dyDescent="0.3">
      <c r="A21" s="48" t="s">
        <v>8</v>
      </c>
      <c r="B21" s="96" t="s">
        <v>177</v>
      </c>
      <c r="C21" s="94" t="s">
        <v>172</v>
      </c>
      <c r="D21" s="50" t="s">
        <v>82</v>
      </c>
      <c r="E21" s="67">
        <v>0</v>
      </c>
    </row>
    <row r="22" spans="1:5" ht="114.5" customHeight="1" x14ac:dyDescent="0.3">
      <c r="A22" s="48" t="s">
        <v>9</v>
      </c>
      <c r="B22" s="49" t="s">
        <v>132</v>
      </c>
      <c r="C22" s="94" t="s">
        <v>178</v>
      </c>
      <c r="D22" s="50" t="s">
        <v>70</v>
      </c>
      <c r="E22" s="67">
        <v>0</v>
      </c>
    </row>
    <row r="23" spans="1:5" ht="121" customHeight="1" x14ac:dyDescent="0.3">
      <c r="A23" s="48" t="s">
        <v>10</v>
      </c>
      <c r="B23" s="49" t="s">
        <v>83</v>
      </c>
      <c r="C23" s="94" t="s">
        <v>179</v>
      </c>
      <c r="D23" s="51" t="s">
        <v>70</v>
      </c>
      <c r="E23" s="67">
        <v>0</v>
      </c>
    </row>
    <row r="24" spans="1:5" x14ac:dyDescent="0.3">
      <c r="A24" s="9" t="s">
        <v>91</v>
      </c>
      <c r="B24" s="10"/>
      <c r="C24" s="11"/>
      <c r="D24" s="11"/>
      <c r="E24" s="11"/>
    </row>
    <row r="25" spans="1:5" x14ac:dyDescent="0.3">
      <c r="A25" s="12">
        <v>4</v>
      </c>
      <c r="B25" s="45" t="s">
        <v>92</v>
      </c>
      <c r="C25" s="11"/>
      <c r="D25" s="11"/>
      <c r="E25" s="11"/>
    </row>
    <row r="26" spans="1:5" ht="98" x14ac:dyDescent="0.3">
      <c r="A26" s="59" t="s">
        <v>11</v>
      </c>
      <c r="B26" s="88" t="s">
        <v>143</v>
      </c>
      <c r="C26" s="95" t="s">
        <v>180</v>
      </c>
      <c r="D26" s="61" t="s">
        <v>84</v>
      </c>
      <c r="E26" s="67">
        <v>0</v>
      </c>
    </row>
    <row r="27" spans="1:5" ht="100.5" customHeight="1" x14ac:dyDescent="0.3">
      <c r="A27" s="48" t="s">
        <v>12</v>
      </c>
      <c r="B27" s="89" t="s">
        <v>144</v>
      </c>
      <c r="C27" s="94" t="s">
        <v>181</v>
      </c>
      <c r="D27" s="50" t="s">
        <v>84</v>
      </c>
      <c r="E27" s="67">
        <v>0</v>
      </c>
    </row>
    <row r="28" spans="1:5" ht="56" x14ac:dyDescent="0.3">
      <c r="A28" s="48" t="s">
        <v>13</v>
      </c>
      <c r="B28" s="49" t="s">
        <v>75</v>
      </c>
      <c r="C28" s="94" t="s">
        <v>182</v>
      </c>
      <c r="D28" s="50" t="s">
        <v>85</v>
      </c>
      <c r="E28" s="67">
        <v>0</v>
      </c>
    </row>
    <row r="29" spans="1:5" ht="126" x14ac:dyDescent="0.3">
      <c r="A29" s="48" t="s">
        <v>76</v>
      </c>
      <c r="B29" s="89" t="s">
        <v>145</v>
      </c>
      <c r="C29" s="94" t="s">
        <v>183</v>
      </c>
      <c r="D29" s="50" t="s">
        <v>2</v>
      </c>
      <c r="E29" s="67">
        <v>0</v>
      </c>
    </row>
    <row r="30" spans="1:5" ht="56" x14ac:dyDescent="0.3">
      <c r="A30" s="48" t="s">
        <v>77</v>
      </c>
      <c r="B30" s="49" t="s">
        <v>107</v>
      </c>
      <c r="C30" s="94" t="s">
        <v>184</v>
      </c>
      <c r="D30" s="50" t="s">
        <v>2</v>
      </c>
      <c r="E30" s="67">
        <v>0</v>
      </c>
    </row>
    <row r="31" spans="1:5" ht="84" x14ac:dyDescent="0.3">
      <c r="A31" s="48" t="s">
        <v>78</v>
      </c>
      <c r="B31" s="49" t="s">
        <v>201</v>
      </c>
      <c r="C31" s="94" t="s">
        <v>185</v>
      </c>
      <c r="D31" s="50" t="s">
        <v>2</v>
      </c>
      <c r="E31" s="67">
        <v>0</v>
      </c>
    </row>
    <row r="32" spans="1:5" x14ac:dyDescent="0.3">
      <c r="A32" s="9" t="s">
        <v>94</v>
      </c>
      <c r="B32" s="10"/>
      <c r="C32" s="11"/>
      <c r="D32" s="11"/>
      <c r="E32" s="11"/>
    </row>
    <row r="33" spans="1:5" x14ac:dyDescent="0.3">
      <c r="A33" s="12">
        <v>5</v>
      </c>
      <c r="B33" s="45" t="s">
        <v>93</v>
      </c>
      <c r="C33" s="11"/>
      <c r="D33" s="11"/>
      <c r="E33" s="11"/>
    </row>
    <row r="34" spans="1:5" ht="84" x14ac:dyDescent="0.3">
      <c r="A34" s="52" t="s">
        <v>14</v>
      </c>
      <c r="B34" s="53" t="s">
        <v>108</v>
      </c>
      <c r="C34" s="97" t="s">
        <v>186</v>
      </c>
      <c r="D34" s="54" t="s">
        <v>2</v>
      </c>
      <c r="E34" s="67">
        <v>0</v>
      </c>
    </row>
    <row r="35" spans="1:5" ht="154" x14ac:dyDescent="0.3">
      <c r="A35" s="52" t="s">
        <v>15</v>
      </c>
      <c r="B35" s="53" t="s">
        <v>202</v>
      </c>
      <c r="C35" s="97" t="s">
        <v>203</v>
      </c>
      <c r="D35" s="54" t="s">
        <v>101</v>
      </c>
      <c r="E35" s="67">
        <v>0</v>
      </c>
    </row>
    <row r="36" spans="1:5" ht="42" x14ac:dyDescent="0.3">
      <c r="A36" s="52" t="s">
        <v>16</v>
      </c>
      <c r="B36" s="53" t="s">
        <v>113</v>
      </c>
      <c r="C36" s="97" t="s">
        <v>187</v>
      </c>
      <c r="D36" s="54" t="s">
        <v>102</v>
      </c>
      <c r="E36" s="67">
        <v>0</v>
      </c>
    </row>
    <row r="37" spans="1:5" ht="86.5" x14ac:dyDescent="0.3">
      <c r="A37" s="52" t="s">
        <v>62</v>
      </c>
      <c r="B37" s="56" t="s">
        <v>103</v>
      </c>
      <c r="C37" s="100" t="s">
        <v>204</v>
      </c>
      <c r="D37" s="54" t="s">
        <v>30</v>
      </c>
      <c r="E37" s="67">
        <v>0</v>
      </c>
    </row>
    <row r="38" spans="1:5" x14ac:dyDescent="0.3">
      <c r="A38" s="9" t="s">
        <v>95</v>
      </c>
      <c r="B38" s="10"/>
      <c r="C38" s="11"/>
      <c r="D38" s="11"/>
      <c r="E38" s="11"/>
    </row>
    <row r="39" spans="1:5" x14ac:dyDescent="0.3">
      <c r="A39" s="12">
        <v>6</v>
      </c>
      <c r="B39" s="45" t="s">
        <v>105</v>
      </c>
      <c r="C39" s="11"/>
      <c r="D39" s="11"/>
      <c r="E39" s="11"/>
    </row>
    <row r="40" spans="1:5" ht="126" x14ac:dyDescent="0.3">
      <c r="A40" s="63" t="s">
        <v>40</v>
      </c>
      <c r="B40" s="64" t="s">
        <v>104</v>
      </c>
      <c r="C40" s="98" t="s">
        <v>195</v>
      </c>
      <c r="D40" s="65" t="s">
        <v>102</v>
      </c>
      <c r="E40" s="67">
        <v>0</v>
      </c>
    </row>
    <row r="41" spans="1:5" x14ac:dyDescent="0.3">
      <c r="A41" s="9" t="s">
        <v>106</v>
      </c>
      <c r="B41" s="10"/>
      <c r="C41" s="11"/>
      <c r="D41" s="11"/>
      <c r="E41" s="11"/>
    </row>
    <row r="42" spans="1:5" x14ac:dyDescent="0.3">
      <c r="A42" s="79">
        <v>7</v>
      </c>
      <c r="B42" s="80" t="s">
        <v>96</v>
      </c>
      <c r="C42" s="81"/>
      <c r="D42" s="81"/>
      <c r="E42" s="81"/>
    </row>
    <row r="43" spans="1:5" ht="70" x14ac:dyDescent="0.3">
      <c r="A43" s="48" t="s">
        <v>43</v>
      </c>
      <c r="B43" s="96" t="s">
        <v>198</v>
      </c>
      <c r="C43" s="94" t="s">
        <v>190</v>
      </c>
      <c r="D43" s="57" t="s">
        <v>70</v>
      </c>
      <c r="E43" s="67">
        <v>0</v>
      </c>
    </row>
    <row r="44" spans="1:5" ht="70" x14ac:dyDescent="0.3">
      <c r="A44" s="48" t="s">
        <v>44</v>
      </c>
      <c r="B44" s="96" t="s">
        <v>188</v>
      </c>
      <c r="C44" s="94" t="s">
        <v>191</v>
      </c>
      <c r="D44" s="57" t="s">
        <v>70</v>
      </c>
      <c r="E44" s="67">
        <v>0</v>
      </c>
    </row>
    <row r="45" spans="1:5" ht="70" x14ac:dyDescent="0.3">
      <c r="A45" s="48" t="s">
        <v>79</v>
      </c>
      <c r="B45" s="96" t="s">
        <v>189</v>
      </c>
      <c r="C45" s="94" t="s">
        <v>192</v>
      </c>
      <c r="D45" s="57" t="s">
        <v>70</v>
      </c>
      <c r="E45" s="67">
        <v>0</v>
      </c>
    </row>
    <row r="46" spans="1:5" ht="70" x14ac:dyDescent="0.3">
      <c r="A46" s="48" t="s">
        <v>80</v>
      </c>
      <c r="B46" s="49" t="s">
        <v>98</v>
      </c>
      <c r="C46" s="94" t="s">
        <v>193</v>
      </c>
      <c r="D46" s="57" t="s">
        <v>70</v>
      </c>
      <c r="E46" s="67">
        <v>0</v>
      </c>
    </row>
    <row r="47" spans="1:5" ht="70" x14ac:dyDescent="0.3">
      <c r="A47" s="48" t="s">
        <v>81</v>
      </c>
      <c r="B47" s="58" t="s">
        <v>111</v>
      </c>
      <c r="C47" s="94" t="s">
        <v>194</v>
      </c>
      <c r="D47" s="51" t="s">
        <v>70</v>
      </c>
      <c r="E47" s="67">
        <v>0</v>
      </c>
    </row>
    <row r="48" spans="1:5" x14ac:dyDescent="0.3">
      <c r="A48" s="9" t="s">
        <v>97</v>
      </c>
      <c r="B48" s="10"/>
      <c r="C48" s="10"/>
      <c r="D48" s="11"/>
      <c r="E48" s="10"/>
    </row>
    <row r="49" spans="1:5" x14ac:dyDescent="0.3">
      <c r="A49" s="9" t="s">
        <v>124</v>
      </c>
      <c r="B49" s="10"/>
      <c r="C49" s="11"/>
      <c r="D49" s="11"/>
      <c r="E49" s="11"/>
    </row>
    <row r="50" spans="1:5" x14ac:dyDescent="0.3">
      <c r="A50" s="9" t="s">
        <v>125</v>
      </c>
      <c r="B50" s="10"/>
      <c r="C50" s="11"/>
      <c r="D50" s="11"/>
      <c r="E50" s="11"/>
    </row>
    <row r="51" spans="1:5" x14ac:dyDescent="0.3">
      <c r="A51" s="12">
        <v>8</v>
      </c>
      <c r="B51" s="45" t="s">
        <v>110</v>
      </c>
      <c r="C51" s="11"/>
      <c r="D51" s="11"/>
      <c r="E51" s="11"/>
    </row>
    <row r="52" spans="1:5" ht="98" x14ac:dyDescent="0.3">
      <c r="A52" s="48" t="s">
        <v>45</v>
      </c>
      <c r="B52" s="78" t="s">
        <v>123</v>
      </c>
      <c r="C52" s="99" t="s">
        <v>199</v>
      </c>
      <c r="D52" s="51" t="s">
        <v>30</v>
      </c>
      <c r="E52" s="67">
        <v>0</v>
      </c>
    </row>
    <row r="53" spans="1:5" x14ac:dyDescent="0.3">
      <c r="A53" s="9" t="s">
        <v>109</v>
      </c>
      <c r="B53" s="10"/>
      <c r="C53" s="10"/>
      <c r="D53" s="11"/>
      <c r="E53" s="10"/>
    </row>
    <row r="54" spans="1:5" x14ac:dyDescent="0.3">
      <c r="A54" s="9" t="s">
        <v>126</v>
      </c>
      <c r="B54" s="10"/>
      <c r="C54" s="10"/>
      <c r="D54" s="11"/>
      <c r="E54" s="10"/>
    </row>
    <row r="55" spans="1:5" x14ac:dyDescent="0.3">
      <c r="A55" s="9" t="s">
        <v>127</v>
      </c>
      <c r="B55" s="10"/>
      <c r="C55" s="10"/>
      <c r="D55" s="11"/>
      <c r="E55" s="10"/>
    </row>
  </sheetData>
  <printOptions horizontalCentered="1"/>
  <pageMargins left="0.59055118110236227" right="0.59055118110236227" top="0.59055118110236227" bottom="0.59055118110236227" header="0.31496062992125984" footer="0.31496062992125984"/>
  <pageSetup paperSize="9" scale="54" fitToHeight="0" orientation="portrait" r:id="rId1"/>
  <headerFooter>
    <oddFooter>&amp;C&amp;"Arial,Italic"&amp;9Travaux de foration dans la ville de Bandundu et connexion/Devis d'un forage de 200 mètres de profondeur&amp;R&amp;"Arial,Regular"&amp;N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7384-BA5E-44C7-AF66-4459F1968FFE}">
  <sheetPr>
    <tabColor rgb="FFE0D69C"/>
    <pageSetUpPr fitToPage="1"/>
  </sheetPr>
  <dimension ref="A2:D11"/>
  <sheetViews>
    <sheetView view="pageBreakPreview" topLeftCell="A4" zoomScale="145" zoomScaleNormal="100" zoomScaleSheetLayoutView="145" workbookViewId="0">
      <selection activeCell="L13" sqref="L13"/>
    </sheetView>
  </sheetViews>
  <sheetFormatPr defaultRowHeight="14" x14ac:dyDescent="0.3"/>
  <cols>
    <col min="1" max="1" width="3.08984375" style="1" bestFit="1" customWidth="1"/>
    <col min="2" max="2" width="17.6328125" style="1" bestFit="1" customWidth="1"/>
    <col min="3" max="3" width="16.54296875" style="1" bestFit="1" customWidth="1"/>
    <col min="4" max="4" width="17.7265625" style="1" bestFit="1" customWidth="1"/>
    <col min="5" max="16384" width="8.7265625" style="1"/>
  </cols>
  <sheetData>
    <row r="2" spans="1:4" x14ac:dyDescent="0.3">
      <c r="A2" s="4" t="s">
        <v>142</v>
      </c>
      <c r="B2" s="5"/>
      <c r="C2" s="5"/>
      <c r="D2" s="5"/>
    </row>
    <row r="5" spans="1:4" x14ac:dyDescent="0.3">
      <c r="A5" s="12" t="s">
        <v>0</v>
      </c>
      <c r="B5" s="29" t="s">
        <v>33</v>
      </c>
      <c r="C5" s="34" t="s">
        <v>41</v>
      </c>
      <c r="D5" s="34"/>
    </row>
    <row r="6" spans="1:4" x14ac:dyDescent="0.3">
      <c r="A6" s="27">
        <v>1</v>
      </c>
      <c r="B6" s="74" t="s">
        <v>114</v>
      </c>
      <c r="C6" s="35"/>
      <c r="D6" s="35"/>
    </row>
    <row r="7" spans="1:4" x14ac:dyDescent="0.3">
      <c r="A7" s="27">
        <v>2</v>
      </c>
      <c r="B7" s="102" t="s">
        <v>210</v>
      </c>
      <c r="C7" s="35"/>
      <c r="D7" s="35"/>
    </row>
    <row r="8" spans="1:4" x14ac:dyDescent="0.3">
      <c r="A8" s="27">
        <v>3</v>
      </c>
      <c r="B8" s="102" t="s">
        <v>209</v>
      </c>
      <c r="C8" s="35"/>
      <c r="D8" s="35"/>
    </row>
    <row r="9" spans="1:4" x14ac:dyDescent="0.3">
      <c r="A9" s="27">
        <v>4</v>
      </c>
      <c r="B9" s="74" t="s">
        <v>115</v>
      </c>
      <c r="C9" s="35"/>
      <c r="D9" s="35"/>
    </row>
    <row r="10" spans="1:4" x14ac:dyDescent="0.3">
      <c r="A10" s="27">
        <v>5</v>
      </c>
      <c r="B10" s="102" t="s">
        <v>208</v>
      </c>
      <c r="C10" s="35"/>
      <c r="D10" s="35"/>
    </row>
    <row r="11" spans="1:4" x14ac:dyDescent="0.3">
      <c r="A11" s="29" t="s">
        <v>116</v>
      </c>
      <c r="B11" s="29"/>
      <c r="C11" s="36"/>
      <c r="D11" s="13"/>
    </row>
  </sheetData>
  <sortState xmlns:xlrd2="http://schemas.microsoft.com/office/spreadsheetml/2017/richdata2" ref="B6:B10">
    <sortCondition ref="B6:B10"/>
  </sortState>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9EF9F807E3AF744A97F205E21D14ECF6" ma:contentTypeVersion="56" ma:contentTypeDescription="" ma:contentTypeScope="" ma:versionID="e9ea7d701abbb2571f0fdb2ca4f7268e">
  <xsd:schema xmlns:xsd="http://www.w3.org/2001/XMLSchema" xmlns:xs="http://www.w3.org/2001/XMLSchema" xmlns:p="http://schemas.microsoft.com/office/2006/metadata/properties" xmlns:ns1="http://schemas.microsoft.com/sharepoint/v3" xmlns:ns2="ca283e0b-db31-4043-a2ef-b80661bf084a" xmlns:ns3="http://schemas.microsoft.com/sharepoint.v3" xmlns:ns4="http://schemas.microsoft.com/sharepoint/v4" xmlns:ns5="8528f5b9-54a9-401b-8b7c-34cc0b54fd67" xmlns:ns6="7bcfe718-3446-4326-b215-2eca4c15638a" targetNamespace="http://schemas.microsoft.com/office/2006/metadata/properties" ma:root="true" ma:fieldsID="1e4ff6703eb90ed1c2e2686b8f46eb8c" ns1:_="" ns2:_="" ns3:_="" ns4:_="" ns5:_="" ns6:_="">
    <xsd:import namespace="http://schemas.microsoft.com/sharepoint/v3"/>
    <xsd:import namespace="ca283e0b-db31-4043-a2ef-b80661bf084a"/>
    <xsd:import namespace="http://schemas.microsoft.com/sharepoint.v3"/>
    <xsd:import namespace="http://schemas.microsoft.com/sharepoint/v4"/>
    <xsd:import namespace="8528f5b9-54a9-401b-8b7c-34cc0b54fd67"/>
    <xsd:import namespace="7bcfe718-3446-4326-b215-2eca4c15638a"/>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4:IconOverlay" minOccurs="0"/>
                <xsd:element ref="ns1:_vti_ItemDeclaredRecord" minOccurs="0"/>
                <xsd:element ref="ns1:_vti_ItemHoldRecordStatus" minOccurs="0"/>
                <xsd:element ref="ns5:TaxKeywordTaxHTField" minOccurs="0"/>
                <xsd:element ref="ns6:MediaServiceMetadata" minOccurs="0"/>
                <xsd:element ref="ns6:MediaServiceFastMetadata" minOccurs="0"/>
                <xsd:element ref="ns5:SharedWithUsers" minOccurs="0"/>
                <xsd:element ref="ns5:SharedWithDetails" minOccurs="0"/>
                <xsd:element ref="ns6:MediaServiceAutoKeyPoints" minOccurs="0"/>
                <xsd:element ref="ns6:MediaServiceKeyPoints"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lcf76f155ced4ddcb4097134ff3c332f" minOccurs="0"/>
                <xsd:element ref="ns6:MediaServiceLocation" minOccurs="0"/>
                <xsd:element ref="ns6:MediaLengthInSeconds" minOccurs="0"/>
                <xsd:element ref="ns6: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1" nillable="true" ma:displayName="Declared Record" ma:hidden="true" ma:internalName="_vti_ItemDeclaredRecord" ma:readOnly="true">
      <xsd:simpleType>
        <xsd:restriction base="dms:DateTime"/>
      </xsd:simpleType>
    </xsd:element>
    <xsd:element name="_vti_ItemHoldRecordStatus" ma:index="32"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readOnly="false" ma:default="1033;#Democratic Republic of Congo-0990|2ccd4e73-3047-4d75-8280-30e408b390c7"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f56ea09b-2c1a-4c4d-a709-546cc8f17bf1}" ma:internalName="TaxCatchAllLabel" ma:readOnly="true" ma:showField="CatchAllDataLabel" ma:web="8528f5b9-54a9-401b-8b7c-34cc0b54fd6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f56ea09b-2c1a-4c4d-a709-546cc8f17bf1}" ma:internalName="TaxCatchAll" ma:showField="CatchAllData" ma:web="8528f5b9-54a9-401b-8b7c-34cc0b54fd6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28f5b9-54a9-401b-8b7c-34cc0b54fd67" elementFormDefault="qualified">
    <xsd:import namespace="http://schemas.microsoft.com/office/2006/documentManagement/types"/>
    <xsd:import namespace="http://schemas.microsoft.com/office/infopath/2007/PartnerControls"/>
    <xsd:element name="TaxKeywordTaxHTField" ma:index="33"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cfe718-3446-4326-b215-2eca4c15638a"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element name="MediaServiceAutoTags" ma:index="41" nillable="true" ma:displayName="Tags" ma:internalName="MediaServiceAutoTags" ma:readOnly="true">
      <xsd:simpleType>
        <xsd:restriction base="dms:Text"/>
      </xsd:simpleType>
    </xsd:element>
    <xsd:element name="MediaServiceOCR" ma:index="42" nillable="true" ma:displayName="Extracted Text" ma:internalName="MediaServiceOCR" ma:readOnly="true">
      <xsd:simpleType>
        <xsd:restriction base="dms:Note">
          <xsd:maxLength value="255"/>
        </xsd:restriction>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DateTaken" ma:index="45" nillable="true" ma:displayName="MediaServiceDateTaken" ma:hidden="true" ma:internalName="MediaServiceDateTaken" ma:readOnly="true">
      <xsd:simpleType>
        <xsd:restriction base="dms:Text"/>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Location" ma:index="48" nillable="true" ma:displayName="Location" ma:internalName="MediaServiceLocation" ma:readOnly="true">
      <xsd:simpleType>
        <xsd:restriction base="dms:Text"/>
      </xsd:simpleType>
    </xsd:element>
    <xsd:element name="MediaLengthInSeconds" ma:index="49" nillable="true" ma:displayName="MediaLengthInSeconds" ma:hidden="true" ma:internalName="MediaLengthInSeconds" ma:readOnly="true">
      <xsd:simpleType>
        <xsd:restriction base="dms:Unknown"/>
      </xsd:simpleType>
    </xsd:element>
    <xsd:element name="MediaServiceObjectDetectorVersions" ma:index="5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mso-contentType ?>
<spe:Receivers xmlns:spe="http://schemas.microsoft.com/sharepoint/event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170FBE-AE40-4BDB-A076-8DFA61238509}"/>
</file>

<file path=customXml/itemProps2.xml><?xml version="1.0" encoding="utf-8"?>
<ds:datastoreItem xmlns:ds="http://schemas.openxmlformats.org/officeDocument/2006/customXml" ds:itemID="{02A072B2-7352-4934-A7C6-D4115EC6F6CC}"/>
</file>

<file path=customXml/itemProps3.xml><?xml version="1.0" encoding="utf-8"?>
<ds:datastoreItem xmlns:ds="http://schemas.openxmlformats.org/officeDocument/2006/customXml" ds:itemID="{CFC6099A-A814-45ED-97A4-EE427712728D}"/>
</file>

<file path=customXml/itemProps4.xml><?xml version="1.0" encoding="utf-8"?>
<ds:datastoreItem xmlns:ds="http://schemas.openxmlformats.org/officeDocument/2006/customXml" ds:itemID="{8AB7FC94-63A5-426B-9A57-83FBE14263B2}"/>
</file>

<file path=customXml/itemProps5.xml><?xml version="1.0" encoding="utf-8"?>
<ds:datastoreItem xmlns:ds="http://schemas.openxmlformats.org/officeDocument/2006/customXml" ds:itemID="{F03008BD-4644-4FC1-9053-B50DEE38F8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Lot 1_Devis forage 100 m </vt:lpstr>
      <vt:lpstr>Lot 1_Bordereau des prix</vt:lpstr>
      <vt:lpstr>Lot 1_Localisation&amp;sondages </vt:lpstr>
      <vt:lpstr>Lot 2_Devis latrines</vt:lpstr>
      <vt:lpstr>Lot 2_Bordereau des prix</vt:lpstr>
      <vt:lpstr>Lot 2_Localisation_écoles</vt:lpstr>
      <vt:lpstr>'Lot 1_Bordereau des prix'!Print_Area</vt:lpstr>
      <vt:lpstr>'Lot 1_Devis forage 100 m '!Print_Area</vt:lpstr>
      <vt:lpstr>'Lot 2_Bordereau des prix'!Print_Area</vt:lpstr>
      <vt:lpstr>'Lot 2_Devis latrines'!Print_Area</vt:lpstr>
      <vt:lpstr>'Lot 1_Bordereau des prix'!Print_Titles</vt:lpstr>
      <vt:lpstr>'Lot 1_Devis forage 100 m '!Print_Titles</vt:lpstr>
      <vt:lpstr>'Lot 2_Bordereau des prix'!Print_Titles</vt:lpstr>
      <vt:lpstr>'Lot 2_Devis latrines'!Print_Titles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Badho Nsiama</cp:lastModifiedBy>
  <cp:lastPrinted>2023-08-30T09:56:55Z</cp:lastPrinted>
  <dcterms:created xsi:type="dcterms:W3CDTF">2023-05-24T10:00:22Z</dcterms:created>
  <dcterms:modified xsi:type="dcterms:W3CDTF">2023-10-12T07:58:50Z</dcterms:modified>
</cp:coreProperties>
</file>