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savethechildren1-my.sharepoint.com/personal/dada_wakoma_savethechildren_org/Documents/"/>
    </mc:Choice>
  </mc:AlternateContent>
  <xr:revisionPtr revIDLastSave="0" documentId="8_{58C2FDEE-FD10-43EC-B016-23F77D711CE7}" xr6:coauthVersionLast="47" xr6:coauthVersionMax="47" xr10:uidLastSave="{00000000-0000-0000-0000-000000000000}"/>
  <bookViews>
    <workbookView xWindow="-120" yWindow="-120" windowWidth="20730" windowHeight="11040" xr2:uid="{2D085A95-A372-4A1D-82DF-383F8061CD1E}"/>
  </bookViews>
  <sheets>
    <sheet name="Réhab écoles"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0" i="8" l="1"/>
  <c r="D169" i="8"/>
  <c r="F169" i="8" s="1"/>
  <c r="D165" i="8"/>
  <c r="D164" i="8"/>
  <c r="F164" i="8" s="1"/>
  <c r="D163" i="8"/>
  <c r="D162" i="8"/>
  <c r="D161" i="8"/>
  <c r="D160" i="8"/>
  <c r="F160" i="8" s="1"/>
  <c r="D72" i="8"/>
  <c r="D71" i="8"/>
  <c r="F71" i="8" s="1"/>
  <c r="D67" i="8"/>
  <c r="D66" i="8"/>
  <c r="F66" i="8" s="1"/>
  <c r="D65" i="8"/>
  <c r="F65" i="8" s="1"/>
  <c r="D64" i="8"/>
  <c r="F64" i="8" s="1"/>
  <c r="D63" i="8"/>
  <c r="D62" i="8"/>
  <c r="F62" i="8" s="1"/>
  <c r="F214" i="8"/>
  <c r="F209" i="8"/>
  <c r="F238" i="8"/>
  <c r="F237" i="8"/>
  <c r="F236" i="8"/>
  <c r="F233" i="8"/>
  <c r="F232" i="8"/>
  <c r="F231" i="8"/>
  <c r="F228" i="8"/>
  <c r="F227" i="8"/>
  <c r="F226" i="8"/>
  <c r="F225" i="8"/>
  <c r="F222" i="8"/>
  <c r="F221" i="8"/>
  <c r="F218" i="8"/>
  <c r="F217" i="8"/>
  <c r="F216" i="8"/>
  <c r="F211" i="8"/>
  <c r="F207" i="8"/>
  <c r="F206" i="8"/>
  <c r="F205" i="8"/>
  <c r="F204" i="8"/>
  <c r="F193" i="8"/>
  <c r="F192" i="8"/>
  <c r="F191" i="8"/>
  <c r="F188" i="8"/>
  <c r="F187" i="8"/>
  <c r="F186" i="8"/>
  <c r="F183" i="8"/>
  <c r="F182" i="8"/>
  <c r="F181" i="8"/>
  <c r="F180" i="8"/>
  <c r="F177" i="8"/>
  <c r="F176" i="8"/>
  <c r="F173" i="8"/>
  <c r="F172" i="8"/>
  <c r="F171" i="8"/>
  <c r="F166" i="8"/>
  <c r="F162" i="8"/>
  <c r="F161" i="8"/>
  <c r="F159" i="8"/>
  <c r="F153" i="8"/>
  <c r="F152" i="8"/>
  <c r="F151" i="8"/>
  <c r="F148" i="8"/>
  <c r="F147" i="8"/>
  <c r="F146" i="8"/>
  <c r="F145" i="8"/>
  <c r="F142" i="8"/>
  <c r="F141" i="8"/>
  <c r="F140" i="8"/>
  <c r="F139" i="8"/>
  <c r="F138" i="8"/>
  <c r="F137" i="8"/>
  <c r="F136" i="8"/>
  <c r="F135" i="8"/>
  <c r="F134" i="8"/>
  <c r="F133" i="8"/>
  <c r="F132" i="8"/>
  <c r="F131" i="8"/>
  <c r="F130" i="8"/>
  <c r="F129" i="8"/>
  <c r="F126" i="8"/>
  <c r="F125" i="8"/>
  <c r="F122" i="8"/>
  <c r="F121" i="8"/>
  <c r="D120" i="8"/>
  <c r="F120" i="8" s="1"/>
  <c r="F119" i="8"/>
  <c r="F118" i="8"/>
  <c r="F117" i="8"/>
  <c r="F114" i="8"/>
  <c r="F113" i="8"/>
  <c r="F112" i="8"/>
  <c r="D109" i="8"/>
  <c r="F109" i="8" s="1"/>
  <c r="F110" i="8" s="1"/>
  <c r="F106" i="8"/>
  <c r="F107" i="8" s="1"/>
  <c r="F95" i="8"/>
  <c r="F94" i="8"/>
  <c r="F93" i="8"/>
  <c r="F90" i="8"/>
  <c r="F89" i="8"/>
  <c r="F88" i="8"/>
  <c r="F85" i="8"/>
  <c r="F84" i="8"/>
  <c r="F83" i="8"/>
  <c r="F82" i="8"/>
  <c r="F79" i="8"/>
  <c r="F78" i="8"/>
  <c r="F75" i="8"/>
  <c r="F74" i="8"/>
  <c r="F73" i="8"/>
  <c r="F68" i="8"/>
  <c r="F63" i="8"/>
  <c r="F61" i="8"/>
  <c r="F55" i="8"/>
  <c r="F54" i="8"/>
  <c r="F53" i="8"/>
  <c r="F50" i="8"/>
  <c r="F49" i="8"/>
  <c r="F48" i="8"/>
  <c r="F47" i="8"/>
  <c r="F44" i="8"/>
  <c r="F43" i="8"/>
  <c r="F42" i="8"/>
  <c r="F41" i="8"/>
  <c r="F40" i="8"/>
  <c r="F39" i="8"/>
  <c r="F38" i="8"/>
  <c r="F37" i="8"/>
  <c r="F36" i="8"/>
  <c r="F35" i="8"/>
  <c r="F34" i="8"/>
  <c r="F33" i="8"/>
  <c r="F32" i="8"/>
  <c r="F31" i="8"/>
  <c r="F28" i="8"/>
  <c r="F27" i="8"/>
  <c r="F24" i="8"/>
  <c r="F23" i="8"/>
  <c r="D22" i="8"/>
  <c r="F22" i="8" s="1"/>
  <c r="F21" i="8"/>
  <c r="F20" i="8"/>
  <c r="F19" i="8"/>
  <c r="F16" i="8"/>
  <c r="F15" i="8"/>
  <c r="F14" i="8"/>
  <c r="D11" i="8"/>
  <c r="F11" i="8" s="1"/>
  <c r="F12" i="8" s="1"/>
  <c r="F8" i="8"/>
  <c r="F9" i="8" s="1"/>
  <c r="F189" i="8" l="1"/>
  <c r="F163" i="8"/>
  <c r="F154" i="8"/>
  <c r="F115" i="8"/>
  <c r="F91" i="8"/>
  <c r="F17" i="8"/>
  <c r="F229" i="8"/>
  <c r="F234" i="8"/>
  <c r="F178" i="8"/>
  <c r="F210" i="8"/>
  <c r="F51" i="8"/>
  <c r="F239" i="8"/>
  <c r="F208" i="8"/>
  <c r="F223" i="8"/>
  <c r="F123" i="8"/>
  <c r="F215" i="8"/>
  <c r="F219" i="8" s="1"/>
  <c r="F96" i="8"/>
  <c r="F127" i="8"/>
  <c r="F170" i="8"/>
  <c r="F174" i="8" s="1"/>
  <c r="F165" i="8"/>
  <c r="F194" i="8"/>
  <c r="F29" i="8"/>
  <c r="F80" i="8"/>
  <c r="F45" i="8"/>
  <c r="F143" i="8"/>
  <c r="F25" i="8"/>
  <c r="F67" i="8"/>
  <c r="F69" i="8" s="1"/>
  <c r="F149" i="8"/>
  <c r="F56" i="8"/>
  <c r="F184" i="8"/>
  <c r="F86" i="8"/>
  <c r="F72" i="8"/>
  <c r="F76" i="8" s="1"/>
  <c r="F167" i="8" l="1"/>
  <c r="F195" i="8" s="1"/>
  <c r="F212" i="8"/>
  <c r="F240" i="8" s="1"/>
  <c r="F242" i="8" s="1"/>
  <c r="F155" i="8"/>
  <c r="F57" i="8"/>
  <c r="F97" i="8"/>
  <c r="F99" i="8" l="1"/>
  <c r="F197" i="8"/>
  <c r="F245" i="8" l="1"/>
</calcChain>
</file>

<file path=xl/sharedStrings.xml><?xml version="1.0" encoding="utf-8"?>
<sst xmlns="http://schemas.openxmlformats.org/spreadsheetml/2006/main" count="547" uniqueCount="169">
  <si>
    <t>Projet: TELETHON</t>
  </si>
  <si>
    <t>N°</t>
  </si>
  <si>
    <t>NATURE DES TRAVAUX</t>
  </si>
  <si>
    <t>Unité</t>
  </si>
  <si>
    <t>QTE</t>
  </si>
  <si>
    <t>P.U. ($)</t>
  </si>
  <si>
    <t>P.T. ($)</t>
  </si>
  <si>
    <t>Installation Chantier + Protection du chantier</t>
  </si>
  <si>
    <t>ff</t>
  </si>
  <si>
    <t>Sous total 0:</t>
  </si>
  <si>
    <t>m3</t>
  </si>
  <si>
    <t>Sous total 1</t>
  </si>
  <si>
    <t>2.1</t>
  </si>
  <si>
    <t>Renforcer la charpante des fermes avec madriers et pannes en bois rouge</t>
  </si>
  <si>
    <t>2.2</t>
  </si>
  <si>
    <t>F et P planche de rive autour de la couverture de 20 cm de hauteur partout + peinture à huile de couleur rouge</t>
  </si>
  <si>
    <t>ml</t>
  </si>
  <si>
    <t>2.3</t>
  </si>
  <si>
    <t>Remplacement des tôles endomagées par tôles ondulées BG32</t>
  </si>
  <si>
    <t>m2</t>
  </si>
  <si>
    <t>Sous total 2 :</t>
  </si>
  <si>
    <t>3.1</t>
  </si>
  <si>
    <t>3.2</t>
  </si>
  <si>
    <t>3.3</t>
  </si>
  <si>
    <t>Sous total 3:</t>
  </si>
  <si>
    <t>Menuiseries</t>
  </si>
  <si>
    <t>4.1</t>
  </si>
  <si>
    <t>Pce</t>
  </si>
  <si>
    <t>4.2</t>
  </si>
  <si>
    <t>Sous total 4:</t>
  </si>
  <si>
    <t>Plomberie et système de recolte d'eau de pluie dans un Tank posé sur un socle maçonné</t>
  </si>
  <si>
    <t>5.1</t>
  </si>
  <si>
    <t>Fouille fondation socle circulaire de 1,50 m de diametre x 0,40 m de profondeur</t>
  </si>
  <si>
    <t>5.2</t>
  </si>
  <si>
    <t>Beton de proprété au contour de 0,40 m x 0,07m ep dosé à 200kg/m3</t>
  </si>
  <si>
    <t>5.3</t>
  </si>
  <si>
    <t>Maçonnerie de fondation en  moellon de 30 cm d'ép au contour et de 1,50 m de hauteur y compris la partie enfouie dans le sol</t>
  </si>
  <si>
    <t>5.4</t>
  </si>
  <si>
    <t>Remblaie espace intérieur avec la terre jaune ou noire bien compactée jusqu'à moins 0,20 m de profondeur</t>
  </si>
  <si>
    <t>5.5</t>
  </si>
  <si>
    <t xml:space="preserve">Béton B de 0,10 m d'ép dosé à 250 kg/ m3 pour pose Tank à moins 0,20 m de profondeur </t>
  </si>
  <si>
    <t>5.6</t>
  </si>
  <si>
    <t>F et P Tank de 2000 litres à moins 0,20 m de profondeur du socle maçonné</t>
  </si>
  <si>
    <t>5.7</t>
  </si>
  <si>
    <t>Installation Tuyau en PVC 63 de sortie trop plein du Tank, bien condamné dans le socle avec une sortie vers la nature protegée par une masse maçonnée au niveau de la coude d'évacuation y compris toutes suggestions</t>
  </si>
  <si>
    <t xml:space="preserve">Fft </t>
  </si>
  <si>
    <t>5.8</t>
  </si>
  <si>
    <t xml:space="preserve">Installation Tuyau Galvanisé 3/4 pour robinet à partir du Tank, bien condamné dans le socle avec F et P Robinet 3/4 muni de dispositif de cadenas pour sa protection </t>
  </si>
  <si>
    <t>5.9</t>
  </si>
  <si>
    <t>Remblaie final espace intérieur avec la terre jaune ou noire bien compactée jusqu'àu niveau fini.</t>
  </si>
  <si>
    <t>5.10</t>
  </si>
  <si>
    <t>Béton B de finition autour du Tank pose de 0,05 m d'ép dosé à 250 kg/ m3 avec lissage</t>
  </si>
  <si>
    <t>5.11</t>
  </si>
  <si>
    <t>Enduit murs extérieurs en mortier de ciment du socle maçonné avec finition des angles et circulaires</t>
  </si>
  <si>
    <t>5.12</t>
  </si>
  <si>
    <t xml:space="preserve">Aménagement espace de puisage par la maçonnerie de contour de 80 x 80 crepis et Pavement en béton B tâloché de 10 cm avec dispositif d'évacuation raccordé au puits perdant à l'aide de PVC 63 enterré  </t>
  </si>
  <si>
    <t>5.13</t>
  </si>
  <si>
    <t>Raccordement des latrines au système de collacte d'eau de pluie pour bloc filles et garçons avec 1 point de lavage des mains/ bloc maçonnés sur une hauteur de 0,80m plus robinet</t>
  </si>
  <si>
    <t>5.14</t>
  </si>
  <si>
    <t>F et P Gouttière avec tuyaux de descente + attaches de fixation</t>
  </si>
  <si>
    <t>Sous total 5 :</t>
  </si>
  <si>
    <t>Peinture intérieure et extérieure</t>
  </si>
  <si>
    <t>6.1</t>
  </si>
  <si>
    <t>m²</t>
  </si>
  <si>
    <t>6.2</t>
  </si>
  <si>
    <t>6.3</t>
  </si>
  <si>
    <t>Flocage Visibilité SCI et Bailleurs de fond Téléthon dimension de 1mx1,5m</t>
  </si>
  <si>
    <t>Sous-total 5</t>
  </si>
  <si>
    <t>Sous-total 6:</t>
  </si>
  <si>
    <t>TOTAL TRAVAUX DE REHABILITATION 3 SALLES DE CLASSES</t>
  </si>
  <si>
    <t>1.1</t>
  </si>
  <si>
    <t>1.2</t>
  </si>
  <si>
    <t>1.3</t>
  </si>
  <si>
    <t>1.4</t>
  </si>
  <si>
    <t>1.5</t>
  </si>
  <si>
    <t>1.6</t>
  </si>
  <si>
    <t>1.7</t>
  </si>
  <si>
    <t>Crépissage des parois intérieures de la fosse au mortier MC250</t>
  </si>
  <si>
    <t>1.8</t>
  </si>
  <si>
    <t>2.4</t>
  </si>
  <si>
    <t>2.5</t>
  </si>
  <si>
    <t>REHABILITATION DE 3 SALLES DE CLASSE EP BEDU SONGAKI</t>
  </si>
  <si>
    <t>Pavement lissé sur sous pavement en béton B legèrement armé au treillis soudé de 0,12 m d'ép. Dosé à 250 Kg/m3 à l'intérieur et trottoir</t>
  </si>
  <si>
    <t>Crépissage murs internes (mortier dosé à 250kg/m3)</t>
  </si>
  <si>
    <t>Crépissage murs externes (mortier dosé à 250kg/m3)</t>
  </si>
  <si>
    <t>Travaux de la fondation en moellon, Pavement et crépissage des murs</t>
  </si>
  <si>
    <t>3.4</t>
  </si>
  <si>
    <t>3.5</t>
  </si>
  <si>
    <t>Excavation de 0,50 m de large x 0,70 m de profondeur</t>
  </si>
  <si>
    <t>Béton de propreté de 7 cm d'ep. Dosé à 250kg/m3</t>
  </si>
  <si>
    <t>Maçonnerie en moellon de 0,40 x 0,70 m de hauteur</t>
  </si>
  <si>
    <t>Travaux de renforcement des Murs</t>
  </si>
  <si>
    <t xml:space="preserve">Travaux de la toiture </t>
  </si>
  <si>
    <t>I.1</t>
  </si>
  <si>
    <t>Travaux, béton et maçonnerie de la fosse</t>
  </si>
  <si>
    <t>Excavation de la fosse</t>
  </si>
  <si>
    <t>m³</t>
  </si>
  <si>
    <t>Béton de propreté dosé à 150 kg/m3 e=5cm</t>
  </si>
  <si>
    <t>Semelle en béton armé de section 40x8 cm donée à 350 kg/m3</t>
  </si>
  <si>
    <t>Maçonnerie en briques cuites au MC200</t>
  </si>
  <si>
    <t>Poutres et colonnes en BA dosé à 350kg/m3</t>
  </si>
  <si>
    <t>Dalle de couverture en BA e=8 cm dosé à 350kg/m3, avec trous d'omme, dalles de vidange et rampe d'accès</t>
  </si>
  <si>
    <t>Chape de ciment lissée</t>
  </si>
  <si>
    <t>Sous-total 1</t>
  </si>
  <si>
    <t>I.2</t>
  </si>
  <si>
    <t>Elévation et toiture</t>
  </si>
  <si>
    <t>Murs d'élévation en parpaing d'épaisseur 15 cm</t>
  </si>
  <si>
    <t>Charpente en madriers 5/15 et chevrons 7/7</t>
  </si>
  <si>
    <t xml:space="preserve">Planche de rive usinée de 3 cm d'épaisseur, y compris peinture émail </t>
  </si>
  <si>
    <t>Couverture en tôles ondulées galvanisées BG 32</t>
  </si>
  <si>
    <t>Sous-total 2</t>
  </si>
  <si>
    <t>I.3</t>
  </si>
  <si>
    <t>Ménuiseries</t>
  </si>
  <si>
    <t>pce</t>
  </si>
  <si>
    <t>Imposte en bois 40x30 cm avec grille moustiquaire et vernie de finition</t>
  </si>
  <si>
    <t>Sous-total 3</t>
  </si>
  <si>
    <t>I.4</t>
  </si>
  <si>
    <t>Plomberies et appareils</t>
  </si>
  <si>
    <t>Tuyaux de ventilation en PVC 110 avec piège à mouches</t>
  </si>
  <si>
    <t>Cuves en porcelaine turques fourniture et pose</t>
  </si>
  <si>
    <t>4.5</t>
  </si>
  <si>
    <t>Gouttière en PVC avec tous accessoires de pose</t>
  </si>
  <si>
    <t>4.6</t>
  </si>
  <si>
    <t xml:space="preserve">Descente d'eau pluviale en PVC (ou canalisation vers dispositif de récupération d'eaux) avec accessoires de pose. </t>
  </si>
  <si>
    <t>Sous-total 4</t>
  </si>
  <si>
    <t>I.5</t>
  </si>
  <si>
    <t>Enduit et Peinture</t>
  </si>
  <si>
    <t xml:space="preserve">Crépissage extérieur et intérieur au mortier MC250 </t>
  </si>
  <si>
    <t>Peinture latex lavable sur murs intérieurs</t>
  </si>
  <si>
    <t>Peinture Acrylique sur murs extérieurs</t>
  </si>
  <si>
    <t>I.6</t>
  </si>
  <si>
    <t>Aménagements connexes</t>
  </si>
  <si>
    <t>Support métallique en tube cylindrique d40 mm sur la rampe et à l'intérieur de la cabine pour personnes à mobilité réduite. Avec peinture antirouille et peinture de finition</t>
  </si>
  <si>
    <t>fft</t>
  </si>
  <si>
    <t>Poste de lavage de mains permanent avec tank de 1000 litres, robinet, accessoires de pose, évacuation de trop-plein, filet d'eau sur le contour de l'ouvrage. Sécurisation du point de lavage de mains. Note: eau provenant du tron plein sont à conduire dans un puit perdu</t>
  </si>
  <si>
    <t xml:space="preserve">Sous-total </t>
  </si>
  <si>
    <t>TOTAL C</t>
  </si>
  <si>
    <t xml:space="preserve">Visibilité SCI et bailleur </t>
  </si>
  <si>
    <t xml:space="preserve">Table avec tiroirs et chaise , de bonne qualité avec bois linzo et visibilité ( 1 Table et chaise par salle) </t>
  </si>
  <si>
    <t xml:space="preserve">Equipements salles de classe </t>
  </si>
  <si>
    <t xml:space="preserve">Tableau mural noir de 1,50 x 3,5 m bien mastiqué + application ardoisine noire sur les murs de 3 salles de classe  </t>
  </si>
  <si>
    <t xml:space="preserve">Pipitres en bois  pour 2 usagers(L=1,2m), de bonne qualité avec bois linzo et visibilité (24 pipitres par salle) </t>
  </si>
  <si>
    <t>26 Poteaux en maconnerie des briques cuites de 0,3mx0,3m posées sur semelle en béton B et maçonnées avec mortier dosé à 250kg/m3 pour support à la toiture sur le coutour des murs</t>
  </si>
  <si>
    <t xml:space="preserve">Porte pleine en bois 80x210 cm avec verrous (intérieur et extérieur), cadenas, vernie de finition </t>
  </si>
  <si>
    <t xml:space="preserve">Porte pleine en bois rouge avec Serrure de qualité  0,90 x 2,40 m de hauteur  </t>
  </si>
  <si>
    <t xml:space="preserve"> Fenetres avec 2 ouvrants pleines en en bois (sans vitres) et imposte + treilli soudé de 100 de lx1,30m de hauteur avec verrou intérieurs  (4 par salle de classe)</t>
  </si>
  <si>
    <t>Peinture latex lavable à l'intérieures de couleur blanche</t>
  </si>
  <si>
    <t>6.4</t>
  </si>
  <si>
    <t>Peinture lavable de couleur rouge sur murs extérieur jusqu’à 1,20m de ht, planches de rive et portes appliquée en 2 couches</t>
  </si>
  <si>
    <t>Peinture lavable de couleur blanche sur murs extérieur</t>
  </si>
  <si>
    <t>32 Poteaux en maconnerie des briques cuites de 0,3mx0,3m posées sur semelle en béton B et maçonnées avec mortier dosé à 250kg/m3 pour support à la toiture sur le coutour des murs</t>
  </si>
  <si>
    <t xml:space="preserve">Peinture lavable de couleur blanche sur murs extérieur </t>
  </si>
  <si>
    <t>A.1</t>
  </si>
  <si>
    <t>A.2</t>
  </si>
  <si>
    <t>REHABILITATION DE 4 SALLES DE CLASSE EP KAVELEGA</t>
  </si>
  <si>
    <t>A. EP BEDU SONGAKI</t>
  </si>
  <si>
    <t>B. EP KAVELEGA</t>
  </si>
  <si>
    <t>B.1</t>
  </si>
  <si>
    <t>B.2</t>
  </si>
  <si>
    <t>C. EP DRIGI LAGURA</t>
  </si>
  <si>
    <t>C.1</t>
  </si>
  <si>
    <t xml:space="preserve">TOTAL REHABILITATION ET CONSTRUCTION DE BLOCS LATRINES A l'EP BEDU SONGAKI, EP KAVELEGA ET EP DRIGI LAGURA </t>
  </si>
  <si>
    <t>TOTAL EP DRIGI LAGURA</t>
  </si>
  <si>
    <t>TOTAL EP KAVELEGA</t>
  </si>
  <si>
    <t>TOTAL EP BEDU SONGAKI</t>
  </si>
  <si>
    <t xml:space="preserve">CONSTRUCTION BLOC LATRINES (2 portes) </t>
  </si>
  <si>
    <t>TOTAL UN BLOC LATRINE ( 2 portes)</t>
  </si>
  <si>
    <t xml:space="preserve">CONSTRUCTION BLOC LATRINES (3 portes) </t>
  </si>
  <si>
    <t>TOTAL UN BLOC LATRINE ( 3 portes)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</si>
</sst>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 [$$-C0C]_ ;_ * \-#,##0.00\ \ [$$-C0C]_ ;_ * &quot;-&quot;??_ \ [$$-C0C]_ ;_ @_ "/>
    <numFmt numFmtId="165" formatCode="_-* #,##0.00\ _€_-;\-* #,##0.00\ _€_-;_-* &quot;-&quot;??\ _€_-;_-@_-"/>
  </numFmts>
  <fonts count="9" x14ac:knownFonts="1">
    <font>
      <sz val="11"/>
      <color theme="1"/>
      <name val="Aptos Narrow"/>
      <family val="2"/>
      <scheme val="minor"/>
    </font>
    <font>
      <sz val="11"/>
      <color theme="1"/>
      <name val="Aptos Narrow"/>
      <family val="2"/>
      <scheme val="minor"/>
    </font>
    <font>
      <b/>
      <sz val="12"/>
      <color theme="1"/>
      <name val="Times New Roman"/>
      <family val="1"/>
    </font>
    <font>
      <b/>
      <sz val="12"/>
      <color rgb="FF000000"/>
      <name val="Times New Roman"/>
      <family val="1"/>
    </font>
    <font>
      <sz val="12"/>
      <color theme="1"/>
      <name val="Times New Roman"/>
      <family val="1"/>
    </font>
    <font>
      <sz val="12"/>
      <color rgb="FF000000"/>
      <name val="Times New Roman"/>
      <family val="1"/>
    </font>
    <font>
      <b/>
      <i/>
      <sz val="12"/>
      <color theme="1"/>
      <name val="Times New Roman"/>
      <family val="1"/>
    </font>
    <font>
      <sz val="12"/>
      <name val="Times New Roman"/>
      <family val="1"/>
    </font>
    <font>
      <b/>
      <i/>
      <sz val="12"/>
      <color rgb="FF000000"/>
      <name val="Times New Roman"/>
      <family val="1"/>
    </font>
  </fonts>
  <fills count="11">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FFFF"/>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rgb="FFFFFFFF"/>
        <bgColor rgb="FF000000"/>
      </patternFill>
    </fill>
    <fill>
      <patternFill patternType="solid">
        <fgColor rgb="FFFFFF00"/>
        <bgColor indexed="64"/>
      </patternFill>
    </fill>
    <fill>
      <patternFill patternType="solid">
        <fgColor theme="9" tint="0.39997558519241921"/>
        <bgColor indexed="64"/>
      </patternFill>
    </fill>
    <fill>
      <patternFill patternType="solid">
        <fgColor theme="5"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5" fontId="1" fillId="0" borderId="0" applyFont="0" applyFill="0" applyBorder="0" applyAlignment="0" applyProtection="0"/>
  </cellStyleXfs>
  <cellXfs count="85">
    <xf numFmtId="0" fontId="0" fillId="0" borderId="0" xfId="0"/>
    <xf numFmtId="0" fontId="2" fillId="0" borderId="0" xfId="0" applyFont="1" applyAlignment="1">
      <alignment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4" borderId="1" xfId="0" applyFont="1" applyFill="1" applyBorder="1" applyAlignment="1">
      <alignment vertical="center" wrapText="1"/>
    </xf>
    <xf numFmtId="0" fontId="5" fillId="3"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7" fillId="4" borderId="1" xfId="0" applyFont="1" applyFill="1" applyBorder="1" applyAlignment="1">
      <alignment vertical="center" wrapText="1"/>
    </xf>
    <xf numFmtId="0" fontId="7" fillId="0" borderId="1" xfId="0" applyFont="1" applyBorder="1" applyAlignment="1">
      <alignment vertical="center" wrapText="1"/>
    </xf>
    <xf numFmtId="0" fontId="5" fillId="7"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3" fillId="5" borderId="1" xfId="0" applyFont="1" applyFill="1" applyBorder="1" applyAlignment="1">
      <alignment vertical="center" wrapText="1"/>
    </xf>
    <xf numFmtId="164" fontId="2" fillId="9" borderId="1" xfId="0" applyNumberFormat="1" applyFont="1" applyFill="1" applyBorder="1" applyAlignment="1">
      <alignment vertical="center" wrapText="1"/>
    </xf>
    <xf numFmtId="0" fontId="4" fillId="0" borderId="0" xfId="0" applyFont="1" applyAlignment="1">
      <alignment wrapText="1"/>
    </xf>
    <xf numFmtId="0" fontId="4" fillId="0" borderId="1" xfId="0" applyFont="1" applyBorder="1" applyAlignment="1">
      <alignment vertical="center"/>
    </xf>
    <xf numFmtId="0" fontId="4" fillId="0" borderId="0" xfId="0" applyFont="1" applyAlignment="1">
      <alignment vertical="center"/>
    </xf>
    <xf numFmtId="0" fontId="3" fillId="2" borderId="5" xfId="0" applyFont="1" applyFill="1" applyBorder="1" applyAlignment="1">
      <alignment horizontal="center" vertical="center"/>
    </xf>
    <xf numFmtId="0" fontId="3" fillId="6" borderId="5" xfId="0" applyFont="1" applyFill="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vertical="center" wrapText="1"/>
    </xf>
    <xf numFmtId="165" fontId="5" fillId="0" borderId="5" xfId="1" applyFont="1" applyFill="1" applyBorder="1" applyAlignment="1">
      <alignment horizontal="center" vertical="center"/>
    </xf>
    <xf numFmtId="165" fontId="5" fillId="0" borderId="5" xfId="1" applyFont="1" applyFill="1" applyBorder="1" applyAlignment="1">
      <alignment vertical="center"/>
    </xf>
    <xf numFmtId="165" fontId="5" fillId="0" borderId="5" xfId="1" quotePrefix="1" applyFont="1" applyFill="1" applyBorder="1" applyAlignment="1">
      <alignment vertical="center"/>
    </xf>
    <xf numFmtId="0" fontId="8" fillId="5" borderId="5" xfId="0" applyFont="1" applyFill="1" applyBorder="1" applyAlignment="1">
      <alignment vertical="center"/>
    </xf>
    <xf numFmtId="0" fontId="8" fillId="5" borderId="5" xfId="0" applyFont="1" applyFill="1" applyBorder="1" applyAlignment="1">
      <alignment vertical="center" wrapText="1"/>
    </xf>
    <xf numFmtId="165" fontId="8" fillId="5" borderId="5" xfId="1" applyFont="1" applyFill="1" applyBorder="1" applyAlignment="1">
      <alignment horizontal="center" vertical="center"/>
    </xf>
    <xf numFmtId="165" fontId="8" fillId="5" borderId="5" xfId="1" applyFont="1" applyFill="1" applyBorder="1" applyAlignment="1">
      <alignment vertical="center"/>
    </xf>
    <xf numFmtId="0" fontId="3" fillId="6" borderId="5" xfId="0" applyFont="1" applyFill="1" applyBorder="1" applyAlignment="1">
      <alignment horizontal="center"/>
    </xf>
    <xf numFmtId="0" fontId="5" fillId="0" borderId="5" xfId="0" applyFont="1" applyBorder="1" applyAlignment="1">
      <alignment horizontal="left" vertical="center" wrapText="1"/>
    </xf>
    <xf numFmtId="2" fontId="5" fillId="0" borderId="5" xfId="0" applyNumberFormat="1" applyFont="1" applyBorder="1" applyAlignment="1">
      <alignment horizontal="center" vertical="center"/>
    </xf>
    <xf numFmtId="2" fontId="5" fillId="0" borderId="5" xfId="1" applyNumberFormat="1" applyFont="1" applyFill="1" applyBorder="1" applyAlignment="1">
      <alignment horizontal="center" vertical="center"/>
    </xf>
    <xf numFmtId="0" fontId="3" fillId="5" borderId="5" xfId="0" applyFont="1" applyFill="1" applyBorder="1" applyAlignment="1">
      <alignment vertical="center"/>
    </xf>
    <xf numFmtId="165" fontId="5" fillId="5" borderId="5" xfId="1" applyFont="1" applyFill="1" applyBorder="1" applyAlignment="1">
      <alignment horizontal="center" vertical="center"/>
    </xf>
    <xf numFmtId="165" fontId="5" fillId="0" borderId="5" xfId="1" applyFont="1" applyBorder="1" applyAlignment="1">
      <alignment horizontal="center" vertical="center"/>
    </xf>
    <xf numFmtId="165" fontId="5" fillId="0" borderId="5" xfId="0" applyNumberFormat="1" applyFont="1" applyBorder="1" applyAlignment="1">
      <alignment horizontal="center" vertical="center"/>
    </xf>
    <xf numFmtId="0" fontId="8" fillId="5" borderId="5" xfId="0" applyFont="1" applyFill="1" applyBorder="1" applyAlignment="1">
      <alignment horizontal="center" vertical="center"/>
    </xf>
    <xf numFmtId="0" fontId="3" fillId="5" borderId="5" xfId="0" applyFont="1" applyFill="1" applyBorder="1" applyAlignment="1">
      <alignment horizontal="center" vertical="center"/>
    </xf>
    <xf numFmtId="0" fontId="4" fillId="0" borderId="0" xfId="0" applyFont="1" applyAlignment="1">
      <alignment horizontal="center" wrapText="1"/>
    </xf>
    <xf numFmtId="164" fontId="3" fillId="3" borderId="1" xfId="0" applyNumberFormat="1" applyFont="1" applyFill="1" applyBorder="1" applyAlignment="1">
      <alignment vertical="center" wrapText="1"/>
    </xf>
    <xf numFmtId="164" fontId="4" fillId="3" borderId="1" xfId="0" applyNumberFormat="1" applyFont="1" applyFill="1" applyBorder="1" applyAlignment="1">
      <alignment vertical="center" wrapText="1"/>
    </xf>
    <xf numFmtId="164" fontId="2" fillId="5" borderId="1" xfId="0" applyNumberFormat="1" applyFont="1" applyFill="1" applyBorder="1" applyAlignment="1">
      <alignment vertical="center" wrapText="1"/>
    </xf>
    <xf numFmtId="164" fontId="4" fillId="0" borderId="1" xfId="0" applyNumberFormat="1" applyFont="1" applyBorder="1" applyAlignment="1">
      <alignment vertical="center" wrapText="1"/>
    </xf>
    <xf numFmtId="164" fontId="3" fillId="5" borderId="1" xfId="0" applyNumberFormat="1" applyFont="1" applyFill="1" applyBorder="1" applyAlignment="1">
      <alignment vertical="center" wrapText="1"/>
    </xf>
    <xf numFmtId="164" fontId="3" fillId="8" borderId="1" xfId="0" applyNumberFormat="1" applyFont="1" applyFill="1" applyBorder="1" applyAlignment="1">
      <alignment vertical="center" wrapText="1"/>
    </xf>
    <xf numFmtId="165" fontId="3" fillId="5" borderId="5" xfId="1" applyFont="1" applyFill="1" applyBorder="1" applyAlignment="1">
      <alignment vertical="center"/>
    </xf>
    <xf numFmtId="165" fontId="3" fillId="8" borderId="5" xfId="1" applyFont="1" applyFill="1" applyBorder="1" applyAlignment="1">
      <alignment vertical="center"/>
    </xf>
    <xf numFmtId="164" fontId="2" fillId="10" borderId="1" xfId="0" applyNumberFormat="1" applyFont="1" applyFill="1" applyBorder="1" applyAlignment="1">
      <alignment vertical="center" wrapText="1"/>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8" borderId="5" xfId="0" applyFont="1" applyFill="1" applyBorder="1" applyAlignment="1">
      <alignment horizontal="left" vertical="center"/>
    </xf>
    <xf numFmtId="0" fontId="8" fillId="8" borderId="6" xfId="0" applyFont="1" applyFill="1" applyBorder="1" applyAlignment="1">
      <alignment vertical="center"/>
    </xf>
    <xf numFmtId="0" fontId="8" fillId="8" borderId="7" xfId="0" applyFont="1" applyFill="1" applyBorder="1" applyAlignment="1">
      <alignment vertical="center"/>
    </xf>
    <xf numFmtId="0" fontId="8" fillId="8" borderId="8" xfId="0" applyFont="1" applyFill="1" applyBorder="1" applyAlignment="1">
      <alignment vertical="center"/>
    </xf>
    <xf numFmtId="0" fontId="2" fillId="9" borderId="1" xfId="0" applyFont="1" applyFill="1" applyBorder="1" applyAlignment="1">
      <alignment horizontal="left" vertical="center" wrapText="1"/>
    </xf>
    <xf numFmtId="0" fontId="2" fillId="10" borderId="1" xfId="0" applyFont="1" applyFill="1" applyBorder="1" applyAlignment="1">
      <alignment horizontal="center" vertical="center" wrapText="1"/>
    </xf>
    <xf numFmtId="0" fontId="3" fillId="2" borderId="5"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8" fillId="5" borderId="2" xfId="0" applyFont="1" applyFill="1" applyBorder="1" applyAlignment="1">
      <alignment vertical="center" wrapText="1"/>
    </xf>
    <xf numFmtId="0" fontId="8" fillId="5" borderId="3" xfId="0" applyFont="1" applyFill="1" applyBorder="1" applyAlignment="1">
      <alignment vertical="center" wrapText="1"/>
    </xf>
    <xf numFmtId="0" fontId="8" fillId="5" borderId="4" xfId="0" applyFont="1" applyFill="1" applyBorder="1" applyAlignment="1">
      <alignment vertical="center" wrapText="1"/>
    </xf>
    <xf numFmtId="0" fontId="3" fillId="8" borderId="2" xfId="0" applyFont="1" applyFill="1" applyBorder="1" applyAlignment="1">
      <alignment horizontal="left" vertical="center" wrapText="1"/>
    </xf>
    <xf numFmtId="0" fontId="3" fillId="8" borderId="3" xfId="0" applyFont="1" applyFill="1" applyBorder="1" applyAlignment="1">
      <alignment horizontal="left" vertical="center" wrapText="1"/>
    </xf>
    <xf numFmtId="0" fontId="3" fillId="8" borderId="4" xfId="0" applyFont="1" applyFill="1" applyBorder="1" applyAlignment="1">
      <alignment horizontal="left" vertical="center" wrapText="1"/>
    </xf>
    <xf numFmtId="0" fontId="6" fillId="5" borderId="2" xfId="0" applyFont="1" applyFill="1" applyBorder="1" applyAlignment="1">
      <alignment vertical="center" wrapText="1"/>
    </xf>
    <xf numFmtId="0" fontId="6" fillId="5" borderId="3" xfId="0" applyFont="1" applyFill="1" applyBorder="1" applyAlignment="1">
      <alignment vertical="center" wrapText="1"/>
    </xf>
    <xf numFmtId="0" fontId="6" fillId="5" borderId="4" xfId="0" applyFont="1" applyFill="1" applyBorder="1" applyAlignment="1">
      <alignment vertical="center" wrapText="1"/>
    </xf>
    <xf numFmtId="0" fontId="3" fillId="6" borderId="1" xfId="0" applyFont="1" applyFill="1" applyBorder="1" applyAlignment="1">
      <alignment horizontal="center" vertical="center" wrapText="1"/>
    </xf>
    <xf numFmtId="0" fontId="6" fillId="5" borderId="1" xfId="0" applyFont="1" applyFill="1" applyBorder="1" applyAlignment="1">
      <alignment vertical="center" wrapText="1"/>
    </xf>
    <xf numFmtId="0" fontId="3" fillId="2" borderId="1" xfId="0" applyFont="1" applyFill="1" applyBorder="1" applyAlignment="1">
      <alignment horizontal="center" vertical="center" wrapText="1"/>
    </xf>
    <xf numFmtId="0" fontId="2" fillId="0" borderId="0" xfId="0" applyFont="1" applyAlignment="1">
      <alignment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11" xfId="0" applyFont="1" applyBorder="1" applyAlignment="1">
      <alignment horizontal="center" wrapText="1"/>
    </xf>
  </cellXfs>
  <cellStyles count="2">
    <cellStyle name="Milliers 2" xfId="1" xr:uid="{19B8E6DE-84E0-4BCD-B9FA-BC05D41232F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0E42B-A968-419A-94E7-7E84A208613E}">
  <dimension ref="A2:F245"/>
  <sheetViews>
    <sheetView tabSelected="1" topLeftCell="A3" workbookViewId="0">
      <selection activeCell="E249" sqref="E249"/>
    </sheetView>
  </sheetViews>
  <sheetFormatPr baseColWidth="10" defaultColWidth="10.85546875" defaultRowHeight="15.75" x14ac:dyDescent="0.25"/>
  <cols>
    <col min="1" max="1" width="4.85546875" style="19" customWidth="1"/>
    <col min="2" max="2" width="58.7109375" style="19" customWidth="1"/>
    <col min="3" max="3" width="6.140625" style="43" customWidth="1"/>
    <col min="4" max="4" width="10.28515625" style="43" customWidth="1"/>
    <col min="5" max="5" width="10.140625" style="19" customWidth="1"/>
    <col min="6" max="6" width="13.42578125" style="19" customWidth="1"/>
    <col min="7" max="7" width="6" style="19" customWidth="1"/>
    <col min="8" max="8" width="13.42578125" style="19" customWidth="1"/>
    <col min="9" max="16384" width="10.85546875" style="19"/>
  </cols>
  <sheetData>
    <row r="2" spans="1:6" x14ac:dyDescent="0.25">
      <c r="A2" s="1"/>
      <c r="B2" s="81" t="s">
        <v>0</v>
      </c>
      <c r="C2" s="81"/>
      <c r="D2" s="81"/>
      <c r="E2" s="81"/>
      <c r="F2" s="81"/>
    </row>
    <row r="3" spans="1:6" ht="16.5" thickBot="1" x14ac:dyDescent="0.3">
      <c r="A3" s="1"/>
      <c r="B3" s="1"/>
      <c r="C3" s="1"/>
      <c r="D3" s="1"/>
      <c r="E3" s="1"/>
      <c r="F3" s="1"/>
    </row>
    <row r="4" spans="1:6" ht="16.5" thickBot="1" x14ac:dyDescent="0.3">
      <c r="A4" s="82" t="s">
        <v>155</v>
      </c>
      <c r="B4" s="83"/>
      <c r="C4" s="83"/>
      <c r="D4" s="83"/>
      <c r="E4" s="83"/>
      <c r="F4" s="84"/>
    </row>
    <row r="6" spans="1:6" ht="23.25" customHeight="1" x14ac:dyDescent="0.25">
      <c r="A6" s="2" t="s">
        <v>152</v>
      </c>
      <c r="B6" s="80" t="s">
        <v>81</v>
      </c>
      <c r="C6" s="80"/>
      <c r="D6" s="80"/>
      <c r="E6" s="80"/>
      <c r="F6" s="80"/>
    </row>
    <row r="7" spans="1:6" ht="20.25" customHeight="1" x14ac:dyDescent="0.25">
      <c r="A7" s="3" t="s">
        <v>1</v>
      </c>
      <c r="B7" s="3" t="s">
        <v>2</v>
      </c>
      <c r="C7" s="3" t="s">
        <v>3</v>
      </c>
      <c r="D7" s="3" t="s">
        <v>4</v>
      </c>
      <c r="E7" s="3" t="s">
        <v>5</v>
      </c>
      <c r="F7" s="44" t="s">
        <v>6</v>
      </c>
    </row>
    <row r="8" spans="1:6" ht="18.75" customHeight="1" x14ac:dyDescent="0.25">
      <c r="A8" s="3">
        <v>0</v>
      </c>
      <c r="B8" s="4" t="s">
        <v>7</v>
      </c>
      <c r="C8" s="5" t="s">
        <v>8</v>
      </c>
      <c r="D8" s="5">
        <v>1</v>
      </c>
      <c r="E8" s="5"/>
      <c r="F8" s="45">
        <f t="shared" ref="F8" si="0">D8*E8</f>
        <v>0</v>
      </c>
    </row>
    <row r="9" spans="1:6" ht="17.25" customHeight="1" x14ac:dyDescent="0.25">
      <c r="A9" s="6"/>
      <c r="B9" s="79" t="s">
        <v>9</v>
      </c>
      <c r="C9" s="79"/>
      <c r="D9" s="79"/>
      <c r="E9" s="79"/>
      <c r="F9" s="46">
        <f>SUM(F8:F8)</f>
        <v>0</v>
      </c>
    </row>
    <row r="10" spans="1:6" x14ac:dyDescent="0.25">
      <c r="A10" s="7">
        <v>1</v>
      </c>
      <c r="B10" s="78" t="s">
        <v>91</v>
      </c>
      <c r="C10" s="78"/>
      <c r="D10" s="78"/>
      <c r="E10" s="78"/>
      <c r="F10" s="78"/>
    </row>
    <row r="11" spans="1:6" ht="48.75" customHeight="1" x14ac:dyDescent="0.25">
      <c r="A11" s="8">
        <v>1</v>
      </c>
      <c r="B11" s="4" t="s">
        <v>142</v>
      </c>
      <c r="C11" s="9" t="s">
        <v>10</v>
      </c>
      <c r="D11" s="9">
        <f>(0.3*0.3*3)*26</f>
        <v>7.0200000000000005</v>
      </c>
      <c r="E11" s="9"/>
      <c r="F11" s="45">
        <f>D11*E11</f>
        <v>0</v>
      </c>
    </row>
    <row r="12" spans="1:6" ht="17.25" customHeight="1" x14ac:dyDescent="0.25">
      <c r="A12" s="6"/>
      <c r="B12" s="79" t="s">
        <v>11</v>
      </c>
      <c r="C12" s="79"/>
      <c r="D12" s="79"/>
      <c r="E12" s="79"/>
      <c r="F12" s="46">
        <f>SUM(F11:F11)</f>
        <v>0</v>
      </c>
    </row>
    <row r="13" spans="1:6" x14ac:dyDescent="0.25">
      <c r="A13" s="7">
        <v>2</v>
      </c>
      <c r="B13" s="78" t="s">
        <v>92</v>
      </c>
      <c r="C13" s="78"/>
      <c r="D13" s="78"/>
      <c r="E13" s="78"/>
      <c r="F13" s="78"/>
    </row>
    <row r="14" spans="1:6" ht="32.1" customHeight="1" x14ac:dyDescent="0.25">
      <c r="A14" s="8" t="s">
        <v>12</v>
      </c>
      <c r="B14" s="10" t="s">
        <v>13</v>
      </c>
      <c r="C14" s="9" t="s">
        <v>10</v>
      </c>
      <c r="D14" s="9">
        <v>3.75</v>
      </c>
      <c r="E14" s="9"/>
      <c r="F14" s="45">
        <f t="shared" ref="F14:F16" si="1">D14*E14</f>
        <v>0</v>
      </c>
    </row>
    <row r="15" spans="1:6" ht="33" customHeight="1" x14ac:dyDescent="0.25">
      <c r="A15" s="8" t="s">
        <v>14</v>
      </c>
      <c r="B15" s="4" t="s">
        <v>15</v>
      </c>
      <c r="C15" s="9" t="s">
        <v>16</v>
      </c>
      <c r="D15" s="9">
        <v>64</v>
      </c>
      <c r="E15" s="9"/>
      <c r="F15" s="45">
        <f t="shared" si="1"/>
        <v>0</v>
      </c>
    </row>
    <row r="16" spans="1:6" ht="22.5" customHeight="1" x14ac:dyDescent="0.25">
      <c r="A16" s="8" t="s">
        <v>17</v>
      </c>
      <c r="B16" s="4" t="s">
        <v>18</v>
      </c>
      <c r="C16" s="9" t="s">
        <v>19</v>
      </c>
      <c r="D16" s="9">
        <v>22.5</v>
      </c>
      <c r="E16" s="9"/>
      <c r="F16" s="45">
        <f t="shared" si="1"/>
        <v>0</v>
      </c>
    </row>
    <row r="17" spans="1:6" ht="17.25" customHeight="1" x14ac:dyDescent="0.25">
      <c r="A17" s="6"/>
      <c r="B17" s="79" t="s">
        <v>20</v>
      </c>
      <c r="C17" s="79"/>
      <c r="D17" s="79"/>
      <c r="E17" s="79"/>
      <c r="F17" s="46">
        <f>SUM(F14:F16)</f>
        <v>0</v>
      </c>
    </row>
    <row r="18" spans="1:6" x14ac:dyDescent="0.25">
      <c r="A18" s="7">
        <v>3</v>
      </c>
      <c r="B18" s="66" t="s">
        <v>85</v>
      </c>
      <c r="C18" s="67"/>
      <c r="D18" s="67"/>
      <c r="E18" s="67"/>
      <c r="F18" s="68"/>
    </row>
    <row r="19" spans="1:6" ht="24.95" customHeight="1" x14ac:dyDescent="0.25">
      <c r="A19" s="8" t="s">
        <v>21</v>
      </c>
      <c r="B19" s="11" t="s">
        <v>88</v>
      </c>
      <c r="C19" s="9" t="s">
        <v>10</v>
      </c>
      <c r="D19" s="12">
        <v>4</v>
      </c>
      <c r="E19" s="12"/>
      <c r="F19" s="45">
        <f>D19*E19</f>
        <v>0</v>
      </c>
    </row>
    <row r="20" spans="1:6" ht="21.95" customHeight="1" x14ac:dyDescent="0.25">
      <c r="A20" s="8" t="s">
        <v>22</v>
      </c>
      <c r="B20" s="20" t="s">
        <v>89</v>
      </c>
      <c r="C20" s="9" t="s">
        <v>10</v>
      </c>
      <c r="D20" s="12">
        <v>0.78</v>
      </c>
      <c r="E20" s="12"/>
      <c r="F20" s="45">
        <f>D20*E20</f>
        <v>0</v>
      </c>
    </row>
    <row r="21" spans="1:6" ht="21" customHeight="1" x14ac:dyDescent="0.25">
      <c r="A21" s="8" t="s">
        <v>23</v>
      </c>
      <c r="B21" s="21" t="s">
        <v>90</v>
      </c>
      <c r="C21" s="9" t="s">
        <v>10</v>
      </c>
      <c r="D21" s="12">
        <v>3</v>
      </c>
      <c r="E21" s="12"/>
      <c r="F21" s="45">
        <f t="shared" ref="F21:F24" si="2">D21*E21</f>
        <v>0</v>
      </c>
    </row>
    <row r="22" spans="1:6" ht="30.75" customHeight="1" x14ac:dyDescent="0.25">
      <c r="A22" s="8" t="s">
        <v>23</v>
      </c>
      <c r="B22" s="11" t="s">
        <v>82</v>
      </c>
      <c r="C22" s="9" t="s">
        <v>10</v>
      </c>
      <c r="D22" s="12">
        <f t="shared" ref="D22" si="3">(5.7*8*0.12)*3</f>
        <v>16.415999999999997</v>
      </c>
      <c r="E22" s="12"/>
      <c r="F22" s="45">
        <f t="shared" si="2"/>
        <v>0</v>
      </c>
    </row>
    <row r="23" spans="1:6" ht="22.5" customHeight="1" x14ac:dyDescent="0.25">
      <c r="A23" s="8" t="s">
        <v>86</v>
      </c>
      <c r="B23" s="10" t="s">
        <v>84</v>
      </c>
      <c r="C23" s="9" t="s">
        <v>19</v>
      </c>
      <c r="D23" s="12">
        <v>214.88</v>
      </c>
      <c r="E23" s="12"/>
      <c r="F23" s="45">
        <f t="shared" si="2"/>
        <v>0</v>
      </c>
    </row>
    <row r="24" spans="1:6" ht="22.5" customHeight="1" x14ac:dyDescent="0.25">
      <c r="A24" s="8" t="s">
        <v>87</v>
      </c>
      <c r="B24" s="10" t="s">
        <v>83</v>
      </c>
      <c r="C24" s="9" t="s">
        <v>19</v>
      </c>
      <c r="D24" s="12">
        <v>275.3</v>
      </c>
      <c r="E24" s="12"/>
      <c r="F24" s="45">
        <f t="shared" si="2"/>
        <v>0</v>
      </c>
    </row>
    <row r="25" spans="1:6" ht="22.5" customHeight="1" x14ac:dyDescent="0.25">
      <c r="A25" s="6"/>
      <c r="B25" s="75" t="s">
        <v>24</v>
      </c>
      <c r="C25" s="76"/>
      <c r="D25" s="76"/>
      <c r="E25" s="77"/>
      <c r="F25" s="46">
        <f>SUM(F19:F24)</f>
        <v>0</v>
      </c>
    </row>
    <row r="26" spans="1:6" ht="19.5" customHeight="1" x14ac:dyDescent="0.25">
      <c r="A26" s="7">
        <v>4</v>
      </c>
      <c r="B26" s="66" t="s">
        <v>25</v>
      </c>
      <c r="C26" s="67"/>
      <c r="D26" s="67"/>
      <c r="E26" s="67"/>
      <c r="F26" s="68"/>
    </row>
    <row r="27" spans="1:6" ht="35.1" customHeight="1" x14ac:dyDescent="0.25">
      <c r="A27" s="8" t="s">
        <v>26</v>
      </c>
      <c r="B27" s="4" t="s">
        <v>144</v>
      </c>
      <c r="C27" s="9" t="s">
        <v>27</v>
      </c>
      <c r="D27" s="9">
        <v>4</v>
      </c>
      <c r="E27" s="9"/>
      <c r="F27" s="45">
        <f>D27*E27</f>
        <v>0</v>
      </c>
    </row>
    <row r="28" spans="1:6" ht="51.6" customHeight="1" x14ac:dyDescent="0.25">
      <c r="A28" s="8" t="s">
        <v>28</v>
      </c>
      <c r="B28" s="4" t="s">
        <v>145</v>
      </c>
      <c r="C28" s="9" t="s">
        <v>27</v>
      </c>
      <c r="D28" s="9">
        <v>16</v>
      </c>
      <c r="E28" s="9"/>
      <c r="F28" s="45">
        <f>D28*E28</f>
        <v>0</v>
      </c>
    </row>
    <row r="29" spans="1:6" ht="21.75" customHeight="1" x14ac:dyDescent="0.25">
      <c r="A29" s="6"/>
      <c r="B29" s="75" t="s">
        <v>29</v>
      </c>
      <c r="C29" s="76"/>
      <c r="D29" s="76"/>
      <c r="E29" s="77"/>
      <c r="F29" s="46">
        <f>SUM(F27:F28)</f>
        <v>0</v>
      </c>
    </row>
    <row r="30" spans="1:6" ht="17.25" customHeight="1" x14ac:dyDescent="0.25">
      <c r="A30" s="7">
        <v>5</v>
      </c>
      <c r="B30" s="78" t="s">
        <v>30</v>
      </c>
      <c r="C30" s="78"/>
      <c r="D30" s="78"/>
      <c r="E30" s="78"/>
      <c r="F30" s="78"/>
    </row>
    <row r="31" spans="1:6" ht="31.5" x14ac:dyDescent="0.25">
      <c r="A31" s="8" t="s">
        <v>31</v>
      </c>
      <c r="B31" s="10" t="s">
        <v>32</v>
      </c>
      <c r="C31" s="9" t="s">
        <v>10</v>
      </c>
      <c r="D31" s="9">
        <v>0.64</v>
      </c>
      <c r="E31" s="9"/>
      <c r="F31" s="45">
        <f>D31*E31</f>
        <v>0</v>
      </c>
    </row>
    <row r="32" spans="1:6" ht="30" customHeight="1" x14ac:dyDescent="0.25">
      <c r="A32" s="8" t="s">
        <v>33</v>
      </c>
      <c r="B32" s="10" t="s">
        <v>34</v>
      </c>
      <c r="C32" s="9" t="s">
        <v>10</v>
      </c>
      <c r="D32" s="9">
        <v>0.16800000000000004</v>
      </c>
      <c r="E32" s="9"/>
      <c r="F32" s="45">
        <f t="shared" ref="F32:F44" si="4">D32*E32</f>
        <v>0</v>
      </c>
    </row>
    <row r="33" spans="1:6" ht="39.6" customHeight="1" x14ac:dyDescent="0.25">
      <c r="A33" s="8" t="s">
        <v>35</v>
      </c>
      <c r="B33" s="10" t="s">
        <v>36</v>
      </c>
      <c r="C33" s="9" t="s">
        <v>10</v>
      </c>
      <c r="D33" s="9">
        <v>2.6999999999999997</v>
      </c>
      <c r="E33" s="9"/>
      <c r="F33" s="45">
        <f t="shared" si="4"/>
        <v>0</v>
      </c>
    </row>
    <row r="34" spans="1:6" ht="30" customHeight="1" x14ac:dyDescent="0.25">
      <c r="A34" s="8" t="s">
        <v>37</v>
      </c>
      <c r="B34" s="11" t="s">
        <v>38</v>
      </c>
      <c r="C34" s="9" t="s">
        <v>10</v>
      </c>
      <c r="D34" s="13">
        <v>4.5</v>
      </c>
      <c r="E34" s="13"/>
      <c r="F34" s="45">
        <f t="shared" si="4"/>
        <v>0</v>
      </c>
    </row>
    <row r="35" spans="1:6" ht="30" customHeight="1" x14ac:dyDescent="0.25">
      <c r="A35" s="8" t="s">
        <v>39</v>
      </c>
      <c r="B35" s="11" t="s">
        <v>40</v>
      </c>
      <c r="C35" s="9" t="s">
        <v>10</v>
      </c>
      <c r="D35" s="13">
        <v>0.22500000000000001</v>
      </c>
      <c r="E35" s="13"/>
      <c r="F35" s="45">
        <f t="shared" si="4"/>
        <v>0</v>
      </c>
    </row>
    <row r="36" spans="1:6" ht="33.75" customHeight="1" x14ac:dyDescent="0.25">
      <c r="A36" s="8" t="s">
        <v>41</v>
      </c>
      <c r="B36" s="11" t="s">
        <v>42</v>
      </c>
      <c r="C36" s="9" t="s">
        <v>27</v>
      </c>
      <c r="D36" s="13">
        <v>1</v>
      </c>
      <c r="E36" s="13"/>
      <c r="F36" s="45">
        <f t="shared" si="4"/>
        <v>0</v>
      </c>
    </row>
    <row r="37" spans="1:6" ht="62.25" customHeight="1" x14ac:dyDescent="0.25">
      <c r="A37" s="8" t="s">
        <v>43</v>
      </c>
      <c r="B37" s="14" t="s">
        <v>44</v>
      </c>
      <c r="C37" s="15" t="s">
        <v>45</v>
      </c>
      <c r="D37" s="15">
        <v>1</v>
      </c>
      <c r="E37" s="13"/>
      <c r="F37" s="45">
        <f t="shared" si="4"/>
        <v>0</v>
      </c>
    </row>
    <row r="38" spans="1:6" ht="45" customHeight="1" x14ac:dyDescent="0.25">
      <c r="A38" s="8" t="s">
        <v>46</v>
      </c>
      <c r="B38" s="14" t="s">
        <v>47</v>
      </c>
      <c r="C38" s="15" t="s">
        <v>45</v>
      </c>
      <c r="D38" s="15">
        <v>1</v>
      </c>
      <c r="E38" s="13"/>
      <c r="F38" s="45">
        <f t="shared" si="4"/>
        <v>0</v>
      </c>
    </row>
    <row r="39" spans="1:6" ht="33" customHeight="1" x14ac:dyDescent="0.25">
      <c r="A39" s="8" t="s">
        <v>48</v>
      </c>
      <c r="B39" s="11" t="s">
        <v>49</v>
      </c>
      <c r="C39" s="9" t="s">
        <v>10</v>
      </c>
      <c r="D39" s="13">
        <v>4.5</v>
      </c>
      <c r="E39" s="13"/>
      <c r="F39" s="45">
        <f t="shared" si="4"/>
        <v>0</v>
      </c>
    </row>
    <row r="40" spans="1:6" ht="32.25" customHeight="1" x14ac:dyDescent="0.25">
      <c r="A40" s="8" t="s">
        <v>50</v>
      </c>
      <c r="B40" s="10" t="s">
        <v>51</v>
      </c>
      <c r="C40" s="9" t="s">
        <v>10</v>
      </c>
      <c r="D40" s="9">
        <v>0.1</v>
      </c>
      <c r="E40" s="9"/>
      <c r="F40" s="45">
        <f t="shared" si="4"/>
        <v>0</v>
      </c>
    </row>
    <row r="41" spans="1:6" ht="33" customHeight="1" x14ac:dyDescent="0.25">
      <c r="A41" s="8" t="s">
        <v>52</v>
      </c>
      <c r="B41" s="10" t="s">
        <v>53</v>
      </c>
      <c r="C41" s="9" t="s">
        <v>19</v>
      </c>
      <c r="D41" s="9">
        <v>12</v>
      </c>
      <c r="E41" s="9"/>
      <c r="F41" s="45">
        <f t="shared" si="4"/>
        <v>0</v>
      </c>
    </row>
    <row r="42" spans="1:6" ht="60.6" customHeight="1" x14ac:dyDescent="0.25">
      <c r="A42" s="8" t="s">
        <v>54</v>
      </c>
      <c r="B42" s="14" t="s">
        <v>55</v>
      </c>
      <c r="C42" s="15" t="s">
        <v>27</v>
      </c>
      <c r="D42" s="15">
        <v>1</v>
      </c>
      <c r="E42" s="13"/>
      <c r="F42" s="45">
        <f t="shared" si="4"/>
        <v>0</v>
      </c>
    </row>
    <row r="43" spans="1:6" ht="48.75" customHeight="1" x14ac:dyDescent="0.25">
      <c r="A43" s="8" t="s">
        <v>56</v>
      </c>
      <c r="B43" s="14" t="s">
        <v>57</v>
      </c>
      <c r="C43" s="15" t="s">
        <v>8</v>
      </c>
      <c r="D43" s="15">
        <v>1</v>
      </c>
      <c r="E43" s="13"/>
      <c r="F43" s="45">
        <f t="shared" si="4"/>
        <v>0</v>
      </c>
    </row>
    <row r="44" spans="1:6" ht="20.25" customHeight="1" x14ac:dyDescent="0.25">
      <c r="A44" s="8" t="s">
        <v>58</v>
      </c>
      <c r="B44" s="10" t="s">
        <v>59</v>
      </c>
      <c r="C44" s="5" t="s">
        <v>16</v>
      </c>
      <c r="D44" s="5">
        <v>66</v>
      </c>
      <c r="E44" s="5"/>
      <c r="F44" s="45">
        <f t="shared" si="4"/>
        <v>0</v>
      </c>
    </row>
    <row r="45" spans="1:6" x14ac:dyDescent="0.25">
      <c r="A45" s="6"/>
      <c r="B45" s="75" t="s">
        <v>60</v>
      </c>
      <c r="C45" s="76"/>
      <c r="D45" s="76"/>
      <c r="E45" s="77"/>
      <c r="F45" s="46">
        <f>SUM(F31:F44)</f>
        <v>0</v>
      </c>
    </row>
    <row r="46" spans="1:6" x14ac:dyDescent="0.25">
      <c r="A46" s="7">
        <v>6</v>
      </c>
      <c r="B46" s="66" t="s">
        <v>61</v>
      </c>
      <c r="C46" s="67"/>
      <c r="D46" s="67"/>
      <c r="E46" s="67"/>
      <c r="F46" s="68"/>
    </row>
    <row r="47" spans="1:6" ht="19.5" customHeight="1" x14ac:dyDescent="0.25">
      <c r="A47" s="16" t="s">
        <v>62</v>
      </c>
      <c r="B47" s="16" t="s">
        <v>146</v>
      </c>
      <c r="C47" s="13" t="s">
        <v>63</v>
      </c>
      <c r="D47" s="15">
        <v>280</v>
      </c>
      <c r="E47" s="13"/>
      <c r="F47" s="47">
        <f t="shared" ref="F47:F50" si="5">D47*E47</f>
        <v>0</v>
      </c>
    </row>
    <row r="48" spans="1:6" ht="33.75" customHeight="1" x14ac:dyDescent="0.25">
      <c r="A48" s="16" t="s">
        <v>64</v>
      </c>
      <c r="B48" s="16" t="s">
        <v>148</v>
      </c>
      <c r="C48" s="13" t="s">
        <v>63</v>
      </c>
      <c r="D48" s="15">
        <v>150</v>
      </c>
      <c r="E48" s="13"/>
      <c r="F48" s="47">
        <f t="shared" si="5"/>
        <v>0</v>
      </c>
    </row>
    <row r="49" spans="1:6" ht="22.5" customHeight="1" x14ac:dyDescent="0.25">
      <c r="A49" s="16" t="s">
        <v>65</v>
      </c>
      <c r="B49" s="16" t="s">
        <v>149</v>
      </c>
      <c r="C49" s="13" t="s">
        <v>63</v>
      </c>
      <c r="D49" s="15">
        <v>120</v>
      </c>
      <c r="E49" s="13"/>
      <c r="F49" s="47">
        <f t="shared" si="5"/>
        <v>0</v>
      </c>
    </row>
    <row r="50" spans="1:6" ht="31.5" customHeight="1" x14ac:dyDescent="0.25">
      <c r="A50" s="16" t="s">
        <v>147</v>
      </c>
      <c r="B50" s="16" t="s">
        <v>66</v>
      </c>
      <c r="C50" s="13" t="s">
        <v>8</v>
      </c>
      <c r="D50" s="13">
        <v>1</v>
      </c>
      <c r="E50" s="13"/>
      <c r="F50" s="47">
        <f t="shared" si="5"/>
        <v>0</v>
      </c>
    </row>
    <row r="51" spans="1:6" ht="18.75" customHeight="1" x14ac:dyDescent="0.25">
      <c r="A51" s="17"/>
      <c r="B51" s="69" t="s">
        <v>67</v>
      </c>
      <c r="C51" s="70"/>
      <c r="D51" s="70"/>
      <c r="E51" s="71"/>
      <c r="F51" s="48">
        <f>SUM(F47:F50)</f>
        <v>0</v>
      </c>
    </row>
    <row r="52" spans="1:6" ht="19.5" customHeight="1" x14ac:dyDescent="0.25">
      <c r="A52" s="7">
        <v>6</v>
      </c>
      <c r="B52" s="66" t="s">
        <v>139</v>
      </c>
      <c r="C52" s="67"/>
      <c r="D52" s="67"/>
      <c r="E52" s="67"/>
      <c r="F52" s="68"/>
    </row>
    <row r="53" spans="1:6" ht="33" customHeight="1" x14ac:dyDescent="0.25">
      <c r="A53" s="16" t="s">
        <v>62</v>
      </c>
      <c r="B53" s="16" t="s">
        <v>140</v>
      </c>
      <c r="C53" s="13" t="s">
        <v>27</v>
      </c>
      <c r="D53" s="13">
        <v>3</v>
      </c>
      <c r="E53" s="13"/>
      <c r="F53" s="47">
        <f t="shared" ref="F53:F55" si="6">D53*E53</f>
        <v>0</v>
      </c>
    </row>
    <row r="54" spans="1:6" ht="33" customHeight="1" x14ac:dyDescent="0.25">
      <c r="A54" s="16" t="s">
        <v>64</v>
      </c>
      <c r="B54" s="16" t="s">
        <v>141</v>
      </c>
      <c r="C54" s="13" t="s">
        <v>27</v>
      </c>
      <c r="D54" s="13">
        <v>72</v>
      </c>
      <c r="E54" s="13"/>
      <c r="F54" s="47">
        <f t="shared" si="6"/>
        <v>0</v>
      </c>
    </row>
    <row r="55" spans="1:6" ht="30.6" customHeight="1" x14ac:dyDescent="0.25">
      <c r="A55" s="16" t="s">
        <v>65</v>
      </c>
      <c r="B55" s="16" t="s">
        <v>138</v>
      </c>
      <c r="C55" s="13" t="s">
        <v>27</v>
      </c>
      <c r="D55" s="13">
        <v>3</v>
      </c>
      <c r="E55" s="13"/>
      <c r="F55" s="47">
        <f t="shared" si="6"/>
        <v>0</v>
      </c>
    </row>
    <row r="56" spans="1:6" ht="18" customHeight="1" x14ac:dyDescent="0.25">
      <c r="A56" s="17"/>
      <c r="B56" s="69" t="s">
        <v>68</v>
      </c>
      <c r="C56" s="70"/>
      <c r="D56" s="70"/>
      <c r="E56" s="71"/>
      <c r="F56" s="48">
        <f>SUM(F53:F55)</f>
        <v>0</v>
      </c>
    </row>
    <row r="57" spans="1:6" ht="19.5" customHeight="1" x14ac:dyDescent="0.25">
      <c r="A57" s="72" t="s">
        <v>69</v>
      </c>
      <c r="B57" s="73"/>
      <c r="C57" s="73"/>
      <c r="D57" s="73"/>
      <c r="E57" s="74"/>
      <c r="F57" s="49">
        <f>F12+F56+F51+F29+F25+F45+F9+F17</f>
        <v>0</v>
      </c>
    </row>
    <row r="59" spans="1:6" x14ac:dyDescent="0.25">
      <c r="A59" s="22" t="s">
        <v>153</v>
      </c>
      <c r="B59" s="62" t="s">
        <v>165</v>
      </c>
      <c r="C59" s="62"/>
      <c r="D59" s="62"/>
      <c r="E59" s="62"/>
      <c r="F59" s="62"/>
    </row>
    <row r="60" spans="1:6" x14ac:dyDescent="0.25">
      <c r="A60" s="23" t="s">
        <v>93</v>
      </c>
      <c r="B60" s="53" t="s">
        <v>94</v>
      </c>
      <c r="C60" s="54"/>
      <c r="D60" s="54"/>
      <c r="E60" s="54"/>
      <c r="F60" s="55"/>
    </row>
    <row r="61" spans="1:6" x14ac:dyDescent="0.25">
      <c r="A61" s="24" t="s">
        <v>70</v>
      </c>
      <c r="B61" s="25" t="s">
        <v>95</v>
      </c>
      <c r="C61" s="24" t="s">
        <v>96</v>
      </c>
      <c r="D61" s="26">
        <v>26.4</v>
      </c>
      <c r="E61" s="26"/>
      <c r="F61" s="27">
        <f t="shared" ref="F61:F68" si="7">+D61*E61</f>
        <v>0</v>
      </c>
    </row>
    <row r="62" spans="1:6" x14ac:dyDescent="0.25">
      <c r="A62" s="24" t="s">
        <v>71</v>
      </c>
      <c r="B62" s="25" t="s">
        <v>97</v>
      </c>
      <c r="C62" s="24" t="s">
        <v>96</v>
      </c>
      <c r="D62" s="26">
        <f>0.05*0.4*11</f>
        <v>0.22000000000000003</v>
      </c>
      <c r="E62" s="27"/>
      <c r="F62" s="27">
        <f t="shared" si="7"/>
        <v>0</v>
      </c>
    </row>
    <row r="63" spans="1:6" x14ac:dyDescent="0.25">
      <c r="A63" s="24" t="s">
        <v>72</v>
      </c>
      <c r="B63" s="25" t="s">
        <v>98</v>
      </c>
      <c r="C63" s="24" t="s">
        <v>96</v>
      </c>
      <c r="D63" s="26">
        <f>0.08*0.4*10</f>
        <v>0.32</v>
      </c>
      <c r="E63" s="27"/>
      <c r="F63" s="27">
        <f t="shared" si="7"/>
        <v>0</v>
      </c>
    </row>
    <row r="64" spans="1:6" x14ac:dyDescent="0.25">
      <c r="A64" s="24" t="s">
        <v>73</v>
      </c>
      <c r="B64" s="25" t="s">
        <v>99</v>
      </c>
      <c r="C64" s="24" t="s">
        <v>96</v>
      </c>
      <c r="D64" s="26">
        <f>3*0.22*10.3</f>
        <v>6.7980000000000009</v>
      </c>
      <c r="E64" s="27"/>
      <c r="F64" s="27">
        <f t="shared" si="7"/>
        <v>0</v>
      </c>
    </row>
    <row r="65" spans="1:6" x14ac:dyDescent="0.25">
      <c r="A65" s="24" t="s">
        <v>74</v>
      </c>
      <c r="B65" s="25" t="s">
        <v>100</v>
      </c>
      <c r="C65" s="24" t="s">
        <v>96</v>
      </c>
      <c r="D65" s="26">
        <f>(0.22*0.22*5.1*2)+(0.22*0.22*3.4*8)</f>
        <v>1.8101599999999998</v>
      </c>
      <c r="E65" s="27"/>
      <c r="F65" s="27">
        <f t="shared" si="7"/>
        <v>0</v>
      </c>
    </row>
    <row r="66" spans="1:6" x14ac:dyDescent="0.25">
      <c r="A66" s="24" t="s">
        <v>75</v>
      </c>
      <c r="B66" s="25" t="s">
        <v>77</v>
      </c>
      <c r="C66" s="24" t="s">
        <v>63</v>
      </c>
      <c r="D66" s="26">
        <f>10.5*3.4</f>
        <v>35.699999999999996</v>
      </c>
      <c r="E66" s="27"/>
      <c r="F66" s="27">
        <f t="shared" si="7"/>
        <v>0</v>
      </c>
    </row>
    <row r="67" spans="1:6" ht="31.5" x14ac:dyDescent="0.25">
      <c r="A67" s="24" t="s">
        <v>76</v>
      </c>
      <c r="B67" s="25" t="s">
        <v>101</v>
      </c>
      <c r="C67" s="24" t="s">
        <v>96</v>
      </c>
      <c r="D67" s="26">
        <f>21*0.08</f>
        <v>1.68</v>
      </c>
      <c r="E67" s="27"/>
      <c r="F67" s="27">
        <f t="shared" si="7"/>
        <v>0</v>
      </c>
    </row>
    <row r="68" spans="1:6" x14ac:dyDescent="0.25">
      <c r="A68" s="24" t="s">
        <v>78</v>
      </c>
      <c r="B68" s="25" t="s">
        <v>102</v>
      </c>
      <c r="C68" s="24" t="s">
        <v>63</v>
      </c>
      <c r="D68" s="26">
        <v>19.8</v>
      </c>
      <c r="E68" s="28"/>
      <c r="F68" s="27">
        <f t="shared" si="7"/>
        <v>0</v>
      </c>
    </row>
    <row r="69" spans="1:6" x14ac:dyDescent="0.25">
      <c r="A69" s="29"/>
      <c r="B69" s="30" t="s">
        <v>103</v>
      </c>
      <c r="C69" s="41"/>
      <c r="D69" s="31"/>
      <c r="E69" s="32"/>
      <c r="F69" s="50">
        <f>SUM(F61:F68)</f>
        <v>0</v>
      </c>
    </row>
    <row r="70" spans="1:6" x14ac:dyDescent="0.25">
      <c r="A70" s="33" t="s">
        <v>104</v>
      </c>
      <c r="B70" s="53" t="s">
        <v>105</v>
      </c>
      <c r="C70" s="54"/>
      <c r="D70" s="54"/>
      <c r="E70" s="54"/>
      <c r="F70" s="55"/>
    </row>
    <row r="71" spans="1:6" x14ac:dyDescent="0.25">
      <c r="A71" s="24" t="s">
        <v>12</v>
      </c>
      <c r="B71" s="34" t="s">
        <v>106</v>
      </c>
      <c r="C71" s="24" t="s">
        <v>96</v>
      </c>
      <c r="D71" s="24">
        <f>0.15*43.32</f>
        <v>6.4980000000000002</v>
      </c>
      <c r="E71" s="35"/>
      <c r="F71" s="27">
        <f t="shared" ref="F71:F75" si="8">+D71*E71</f>
        <v>0</v>
      </c>
    </row>
    <row r="72" spans="1:6" x14ac:dyDescent="0.25">
      <c r="A72" s="24" t="s">
        <v>14</v>
      </c>
      <c r="B72" s="25" t="s">
        <v>100</v>
      </c>
      <c r="C72" s="24" t="s">
        <v>96</v>
      </c>
      <c r="D72" s="26">
        <f>(0.15*0.15*4.42)+(0.15*0.15*3*10)</f>
        <v>0.77445000000000008</v>
      </c>
      <c r="E72" s="36"/>
      <c r="F72" s="27">
        <f t="shared" si="8"/>
        <v>0</v>
      </c>
    </row>
    <row r="73" spans="1:6" x14ac:dyDescent="0.25">
      <c r="A73" s="24" t="s">
        <v>17</v>
      </c>
      <c r="B73" s="34" t="s">
        <v>107</v>
      </c>
      <c r="C73" s="24" t="s">
        <v>96</v>
      </c>
      <c r="D73" s="24">
        <v>0.30599999999999999</v>
      </c>
      <c r="E73" s="35"/>
      <c r="F73" s="27">
        <f t="shared" si="8"/>
        <v>0</v>
      </c>
    </row>
    <row r="74" spans="1:6" ht="31.5" x14ac:dyDescent="0.25">
      <c r="A74" s="24" t="s">
        <v>79</v>
      </c>
      <c r="B74" s="34" t="s">
        <v>108</v>
      </c>
      <c r="C74" s="24" t="s">
        <v>16</v>
      </c>
      <c r="D74" s="24">
        <v>7</v>
      </c>
      <c r="E74" s="35"/>
      <c r="F74" s="27">
        <f t="shared" si="8"/>
        <v>0</v>
      </c>
    </row>
    <row r="75" spans="1:6" x14ac:dyDescent="0.25">
      <c r="A75" s="24" t="s">
        <v>80</v>
      </c>
      <c r="B75" s="34" t="s">
        <v>109</v>
      </c>
      <c r="C75" s="24" t="s">
        <v>63</v>
      </c>
      <c r="D75" s="24">
        <v>11.205</v>
      </c>
      <c r="E75" s="35"/>
      <c r="F75" s="27">
        <f t="shared" si="8"/>
        <v>0</v>
      </c>
    </row>
    <row r="76" spans="1:6" x14ac:dyDescent="0.25">
      <c r="A76" s="37"/>
      <c r="B76" s="30" t="s">
        <v>110</v>
      </c>
      <c r="C76" s="42"/>
      <c r="D76" s="38"/>
      <c r="E76" s="38"/>
      <c r="F76" s="50">
        <f>SUM(F71:F75)</f>
        <v>0</v>
      </c>
    </row>
    <row r="77" spans="1:6" x14ac:dyDescent="0.25">
      <c r="A77" s="23" t="s">
        <v>111</v>
      </c>
      <c r="B77" s="53" t="s">
        <v>112</v>
      </c>
      <c r="C77" s="54"/>
      <c r="D77" s="54"/>
      <c r="E77" s="54"/>
      <c r="F77" s="55"/>
    </row>
    <row r="78" spans="1:6" ht="31.5" x14ac:dyDescent="0.25">
      <c r="A78" s="24" t="s">
        <v>21</v>
      </c>
      <c r="B78" s="34" t="s">
        <v>143</v>
      </c>
      <c r="C78" s="24" t="s">
        <v>113</v>
      </c>
      <c r="D78" s="26">
        <v>2</v>
      </c>
      <c r="E78" s="26"/>
      <c r="F78" s="27">
        <f t="shared" ref="F78:F79" si="9">+D78*E78</f>
        <v>0</v>
      </c>
    </row>
    <row r="79" spans="1:6" ht="33.6" customHeight="1" x14ac:dyDescent="0.25">
      <c r="A79" s="24" t="s">
        <v>22</v>
      </c>
      <c r="B79" s="34" t="s">
        <v>114</v>
      </c>
      <c r="C79" s="24" t="s">
        <v>113</v>
      </c>
      <c r="D79" s="26">
        <v>2</v>
      </c>
      <c r="E79" s="26"/>
      <c r="F79" s="27">
        <f t="shared" si="9"/>
        <v>0</v>
      </c>
    </row>
    <row r="80" spans="1:6" x14ac:dyDescent="0.25">
      <c r="A80" s="37"/>
      <c r="B80" s="30" t="s">
        <v>115</v>
      </c>
      <c r="C80" s="42"/>
      <c r="D80" s="38"/>
      <c r="E80" s="38"/>
      <c r="F80" s="50">
        <f>SUM(F78:F79)</f>
        <v>0</v>
      </c>
    </row>
    <row r="81" spans="1:6" x14ac:dyDescent="0.25">
      <c r="A81" s="23" t="s">
        <v>116</v>
      </c>
      <c r="B81" s="53" t="s">
        <v>117</v>
      </c>
      <c r="C81" s="54"/>
      <c r="D81" s="54"/>
      <c r="E81" s="54"/>
      <c r="F81" s="55"/>
    </row>
    <row r="82" spans="1:6" x14ac:dyDescent="0.25">
      <c r="A82" s="24" t="s">
        <v>26</v>
      </c>
      <c r="B82" s="34" t="s">
        <v>118</v>
      </c>
      <c r="C82" s="24" t="s">
        <v>16</v>
      </c>
      <c r="D82" s="39">
        <v>8</v>
      </c>
      <c r="E82" s="39"/>
      <c r="F82" s="27">
        <f t="shared" ref="F82:F85" si="10">+D82*E82</f>
        <v>0</v>
      </c>
    </row>
    <row r="83" spans="1:6" x14ac:dyDescent="0.25">
      <c r="A83" s="24" t="s">
        <v>28</v>
      </c>
      <c r="B83" s="34" t="s">
        <v>119</v>
      </c>
      <c r="C83" s="24" t="s">
        <v>113</v>
      </c>
      <c r="D83" s="39">
        <v>2</v>
      </c>
      <c r="E83" s="39"/>
      <c r="F83" s="27">
        <f t="shared" si="10"/>
        <v>0</v>
      </c>
    </row>
    <row r="84" spans="1:6" x14ac:dyDescent="0.25">
      <c r="A84" s="24" t="s">
        <v>120</v>
      </c>
      <c r="B84" s="34" t="s">
        <v>121</v>
      </c>
      <c r="C84" s="24" t="s">
        <v>16</v>
      </c>
      <c r="D84" s="24">
        <v>6</v>
      </c>
      <c r="E84" s="40"/>
      <c r="F84" s="27">
        <f t="shared" si="10"/>
        <v>0</v>
      </c>
    </row>
    <row r="85" spans="1:6" ht="35.1" customHeight="1" x14ac:dyDescent="0.25">
      <c r="A85" s="24" t="s">
        <v>122</v>
      </c>
      <c r="B85" s="34" t="s">
        <v>123</v>
      </c>
      <c r="C85" s="24" t="s">
        <v>16</v>
      </c>
      <c r="D85" s="24">
        <v>6</v>
      </c>
      <c r="E85" s="40"/>
      <c r="F85" s="27">
        <f t="shared" si="10"/>
        <v>0</v>
      </c>
    </row>
    <row r="86" spans="1:6" x14ac:dyDescent="0.25">
      <c r="A86" s="37"/>
      <c r="B86" s="30" t="s">
        <v>124</v>
      </c>
      <c r="C86" s="42"/>
      <c r="D86" s="38"/>
      <c r="E86" s="38"/>
      <c r="F86" s="50">
        <f>SUM(F82:F85)</f>
        <v>0</v>
      </c>
    </row>
    <row r="87" spans="1:6" x14ac:dyDescent="0.25">
      <c r="A87" s="23" t="s">
        <v>125</v>
      </c>
      <c r="B87" s="53" t="s">
        <v>126</v>
      </c>
      <c r="C87" s="54"/>
      <c r="D87" s="54"/>
      <c r="E87" s="54"/>
      <c r="F87" s="55"/>
    </row>
    <row r="88" spans="1:6" x14ac:dyDescent="0.25">
      <c r="A88" s="24" t="s">
        <v>31</v>
      </c>
      <c r="B88" s="34" t="s">
        <v>127</v>
      </c>
      <c r="C88" s="24" t="s">
        <v>63</v>
      </c>
      <c r="D88" s="26">
        <v>76.680000000000007</v>
      </c>
      <c r="E88" s="26"/>
      <c r="F88" s="27">
        <f t="shared" ref="F88:F90" si="11">+D88*E88</f>
        <v>0</v>
      </c>
    </row>
    <row r="89" spans="1:6" x14ac:dyDescent="0.25">
      <c r="A89" s="24" t="s">
        <v>33</v>
      </c>
      <c r="B89" s="34" t="s">
        <v>128</v>
      </c>
      <c r="C89" s="24" t="s">
        <v>63</v>
      </c>
      <c r="D89" s="26">
        <v>49.44</v>
      </c>
      <c r="E89" s="26"/>
      <c r="F89" s="27">
        <f t="shared" si="11"/>
        <v>0</v>
      </c>
    </row>
    <row r="90" spans="1:6" ht="18.95" customHeight="1" x14ac:dyDescent="0.25">
      <c r="A90" s="24" t="s">
        <v>35</v>
      </c>
      <c r="B90" s="34" t="s">
        <v>129</v>
      </c>
      <c r="C90" s="24" t="s">
        <v>63</v>
      </c>
      <c r="D90" s="26">
        <v>27.24</v>
      </c>
      <c r="E90" s="26"/>
      <c r="F90" s="27">
        <f t="shared" si="11"/>
        <v>0</v>
      </c>
    </row>
    <row r="91" spans="1:6" x14ac:dyDescent="0.25">
      <c r="A91" s="37"/>
      <c r="B91" s="30" t="s">
        <v>67</v>
      </c>
      <c r="C91" s="42"/>
      <c r="D91" s="38"/>
      <c r="E91" s="38"/>
      <c r="F91" s="50">
        <f>SUM(F88:F90)</f>
        <v>0</v>
      </c>
    </row>
    <row r="92" spans="1:6" x14ac:dyDescent="0.25">
      <c r="A92" s="23" t="s">
        <v>130</v>
      </c>
      <c r="B92" s="53" t="s">
        <v>131</v>
      </c>
      <c r="C92" s="54"/>
      <c r="D92" s="54"/>
      <c r="E92" s="54"/>
      <c r="F92" s="55"/>
    </row>
    <row r="93" spans="1:6" ht="47.25" x14ac:dyDescent="0.25">
      <c r="A93" s="24" t="s">
        <v>62</v>
      </c>
      <c r="B93" s="34" t="s">
        <v>132</v>
      </c>
      <c r="C93" s="24" t="s">
        <v>133</v>
      </c>
      <c r="D93" s="26">
        <v>1</v>
      </c>
      <c r="E93" s="26"/>
      <c r="F93" s="27">
        <f t="shared" ref="F93:F95" si="12">+D93*E93</f>
        <v>0</v>
      </c>
    </row>
    <row r="94" spans="1:6" ht="78.95" customHeight="1" x14ac:dyDescent="0.25">
      <c r="A94" s="24" t="s">
        <v>64</v>
      </c>
      <c r="B94" s="34" t="s">
        <v>134</v>
      </c>
      <c r="C94" s="24" t="s">
        <v>133</v>
      </c>
      <c r="D94" s="26">
        <v>1</v>
      </c>
      <c r="E94" s="26"/>
      <c r="F94" s="27">
        <f t="shared" si="12"/>
        <v>0</v>
      </c>
    </row>
    <row r="95" spans="1:6" x14ac:dyDescent="0.25">
      <c r="A95" s="24" t="s">
        <v>65</v>
      </c>
      <c r="B95" s="34" t="s">
        <v>137</v>
      </c>
      <c r="C95" s="24" t="s">
        <v>133</v>
      </c>
      <c r="D95" s="26">
        <v>1</v>
      </c>
      <c r="E95" s="26"/>
      <c r="F95" s="27">
        <f t="shared" si="12"/>
        <v>0</v>
      </c>
    </row>
    <row r="96" spans="1:6" x14ac:dyDescent="0.25">
      <c r="A96" s="37"/>
      <c r="B96" s="30" t="s">
        <v>135</v>
      </c>
      <c r="C96" s="42"/>
      <c r="D96" s="38"/>
      <c r="E96" s="38"/>
      <c r="F96" s="50">
        <f>SUM(F93:F95)</f>
        <v>0</v>
      </c>
    </row>
    <row r="97" spans="1:6" x14ac:dyDescent="0.25">
      <c r="A97" s="56" t="s">
        <v>166</v>
      </c>
      <c r="B97" s="56" t="s">
        <v>136</v>
      </c>
      <c r="C97" s="57"/>
      <c r="D97" s="58"/>
      <c r="E97" s="59"/>
      <c r="F97" s="51">
        <f>+F96+F91+F86+F80+F76+F69</f>
        <v>0</v>
      </c>
    </row>
    <row r="99" spans="1:6" ht="23.1" customHeight="1" x14ac:dyDescent="0.25">
      <c r="A99" s="60" t="s">
        <v>164</v>
      </c>
      <c r="B99" s="60"/>
      <c r="C99" s="60"/>
      <c r="D99" s="60"/>
      <c r="E99" s="60"/>
      <c r="F99" s="18">
        <f>F97+F57</f>
        <v>0</v>
      </c>
    </row>
    <row r="101" spans="1:6" ht="16.5" thickBot="1" x14ac:dyDescent="0.3"/>
    <row r="102" spans="1:6" ht="16.5" thickBot="1" x14ac:dyDescent="0.3">
      <c r="A102" s="63" t="s">
        <v>156</v>
      </c>
      <c r="B102" s="64"/>
      <c r="C102" s="64"/>
      <c r="D102" s="64"/>
      <c r="E102" s="64"/>
      <c r="F102" s="65"/>
    </row>
    <row r="104" spans="1:6" x14ac:dyDescent="0.25">
      <c r="A104" s="2" t="s">
        <v>157</v>
      </c>
      <c r="B104" s="80" t="s">
        <v>154</v>
      </c>
      <c r="C104" s="80"/>
      <c r="D104" s="80"/>
      <c r="E104" s="80"/>
      <c r="F104" s="80"/>
    </row>
    <row r="105" spans="1:6" x14ac:dyDescent="0.25">
      <c r="A105" s="3" t="s">
        <v>1</v>
      </c>
      <c r="B105" s="3" t="s">
        <v>2</v>
      </c>
      <c r="C105" s="3" t="s">
        <v>3</v>
      </c>
      <c r="D105" s="3" t="s">
        <v>4</v>
      </c>
      <c r="E105" s="3" t="s">
        <v>5</v>
      </c>
      <c r="F105" s="44" t="s">
        <v>6</v>
      </c>
    </row>
    <row r="106" spans="1:6" x14ac:dyDescent="0.25">
      <c r="A106" s="3">
        <v>0</v>
      </c>
      <c r="B106" s="4" t="s">
        <v>7</v>
      </c>
      <c r="C106" s="5" t="s">
        <v>8</v>
      </c>
      <c r="D106" s="5">
        <v>1</v>
      </c>
      <c r="E106" s="5"/>
      <c r="F106" s="45">
        <f t="shared" ref="F106" si="13">D106*E106</f>
        <v>0</v>
      </c>
    </row>
    <row r="107" spans="1:6" x14ac:dyDescent="0.25">
      <c r="A107" s="6"/>
      <c r="B107" s="79" t="s">
        <v>9</v>
      </c>
      <c r="C107" s="79"/>
      <c r="D107" s="79"/>
      <c r="E107" s="79"/>
      <c r="F107" s="46">
        <f>SUM(F106:F106)</f>
        <v>0</v>
      </c>
    </row>
    <row r="108" spans="1:6" x14ac:dyDescent="0.25">
      <c r="A108" s="7">
        <v>1</v>
      </c>
      <c r="B108" s="78" t="s">
        <v>91</v>
      </c>
      <c r="C108" s="78"/>
      <c r="D108" s="78"/>
      <c r="E108" s="78"/>
      <c r="F108" s="78"/>
    </row>
    <row r="109" spans="1:6" ht="47.25" x14ac:dyDescent="0.25">
      <c r="A109" s="8">
        <v>1</v>
      </c>
      <c r="B109" s="4" t="s">
        <v>150</v>
      </c>
      <c r="C109" s="9" t="s">
        <v>10</v>
      </c>
      <c r="D109" s="9">
        <f>(0.3*0.3*3)*32</f>
        <v>8.64</v>
      </c>
      <c r="E109" s="9"/>
      <c r="F109" s="45">
        <f>D109*E109</f>
        <v>0</v>
      </c>
    </row>
    <row r="110" spans="1:6" x14ac:dyDescent="0.25">
      <c r="A110" s="6"/>
      <c r="B110" s="79" t="s">
        <v>11</v>
      </c>
      <c r="C110" s="79"/>
      <c r="D110" s="79"/>
      <c r="E110" s="79"/>
      <c r="F110" s="46">
        <f>SUM(F109:F109)</f>
        <v>0</v>
      </c>
    </row>
    <row r="111" spans="1:6" x14ac:dyDescent="0.25">
      <c r="A111" s="7">
        <v>2</v>
      </c>
      <c r="B111" s="78" t="s">
        <v>92</v>
      </c>
      <c r="C111" s="78"/>
      <c r="D111" s="78"/>
      <c r="E111" s="78"/>
      <c r="F111" s="78"/>
    </row>
    <row r="112" spans="1:6" ht="31.5" x14ac:dyDescent="0.25">
      <c r="A112" s="8" t="s">
        <v>12</v>
      </c>
      <c r="B112" s="10" t="s">
        <v>13</v>
      </c>
      <c r="C112" s="9" t="s">
        <v>10</v>
      </c>
      <c r="D112" s="9">
        <v>5</v>
      </c>
      <c r="E112" s="9"/>
      <c r="F112" s="45">
        <f t="shared" ref="F112:F114" si="14">D112*E112</f>
        <v>0</v>
      </c>
    </row>
    <row r="113" spans="1:6" ht="31.5" x14ac:dyDescent="0.25">
      <c r="A113" s="8" t="s">
        <v>14</v>
      </c>
      <c r="B113" s="4" t="s">
        <v>15</v>
      </c>
      <c r="C113" s="9" t="s">
        <v>16</v>
      </c>
      <c r="D113" s="9">
        <v>85</v>
      </c>
      <c r="E113" s="9"/>
      <c r="F113" s="45">
        <f t="shared" si="14"/>
        <v>0</v>
      </c>
    </row>
    <row r="114" spans="1:6" x14ac:dyDescent="0.25">
      <c r="A114" s="8" t="s">
        <v>17</v>
      </c>
      <c r="B114" s="4" t="s">
        <v>18</v>
      </c>
      <c r="C114" s="9" t="s">
        <v>19</v>
      </c>
      <c r="D114" s="9">
        <v>22.5</v>
      </c>
      <c r="E114" s="9"/>
      <c r="F114" s="45">
        <f t="shared" si="14"/>
        <v>0</v>
      </c>
    </row>
    <row r="115" spans="1:6" x14ac:dyDescent="0.25">
      <c r="A115" s="6"/>
      <c r="B115" s="79" t="s">
        <v>20</v>
      </c>
      <c r="C115" s="79"/>
      <c r="D115" s="79"/>
      <c r="E115" s="79"/>
      <c r="F115" s="46">
        <f>SUM(F112:F114)</f>
        <v>0</v>
      </c>
    </row>
    <row r="116" spans="1:6" x14ac:dyDescent="0.25">
      <c r="A116" s="7">
        <v>3</v>
      </c>
      <c r="B116" s="66" t="s">
        <v>85</v>
      </c>
      <c r="C116" s="67"/>
      <c r="D116" s="67"/>
      <c r="E116" s="67"/>
      <c r="F116" s="68"/>
    </row>
    <row r="117" spans="1:6" x14ac:dyDescent="0.25">
      <c r="A117" s="8" t="s">
        <v>21</v>
      </c>
      <c r="B117" s="11" t="s">
        <v>88</v>
      </c>
      <c r="C117" s="9" t="s">
        <v>10</v>
      </c>
      <c r="D117" s="12">
        <v>5</v>
      </c>
      <c r="E117" s="12"/>
      <c r="F117" s="45">
        <f>D117*E117</f>
        <v>0</v>
      </c>
    </row>
    <row r="118" spans="1:6" x14ac:dyDescent="0.25">
      <c r="A118" s="8" t="s">
        <v>22</v>
      </c>
      <c r="B118" s="20" t="s">
        <v>89</v>
      </c>
      <c r="C118" s="9" t="s">
        <v>10</v>
      </c>
      <c r="D118" s="12">
        <v>0.97</v>
      </c>
      <c r="E118" s="12"/>
      <c r="F118" s="45">
        <f>D118*E118</f>
        <v>0</v>
      </c>
    </row>
    <row r="119" spans="1:6" x14ac:dyDescent="0.25">
      <c r="A119" s="8" t="s">
        <v>23</v>
      </c>
      <c r="B119" s="21" t="s">
        <v>90</v>
      </c>
      <c r="C119" s="9" t="s">
        <v>10</v>
      </c>
      <c r="D119" s="12">
        <v>3</v>
      </c>
      <c r="E119" s="12"/>
      <c r="F119" s="45">
        <f t="shared" ref="F119:F122" si="15">D119*E119</f>
        <v>0</v>
      </c>
    </row>
    <row r="120" spans="1:6" ht="47.25" x14ac:dyDescent="0.25">
      <c r="A120" s="8" t="s">
        <v>23</v>
      </c>
      <c r="B120" s="11" t="s">
        <v>82</v>
      </c>
      <c r="C120" s="9" t="s">
        <v>10</v>
      </c>
      <c r="D120" s="12">
        <f>(5.3*7*0.12)*4</f>
        <v>17.808</v>
      </c>
      <c r="E120" s="12"/>
      <c r="F120" s="45">
        <f t="shared" si="15"/>
        <v>0</v>
      </c>
    </row>
    <row r="121" spans="1:6" x14ac:dyDescent="0.25">
      <c r="A121" s="8" t="s">
        <v>86</v>
      </c>
      <c r="B121" s="10" t="s">
        <v>84</v>
      </c>
      <c r="C121" s="9" t="s">
        <v>19</v>
      </c>
      <c r="D121" s="12">
        <v>183.66</v>
      </c>
      <c r="E121" s="12"/>
      <c r="F121" s="45">
        <f t="shared" si="15"/>
        <v>0</v>
      </c>
    </row>
    <row r="122" spans="1:6" x14ac:dyDescent="0.25">
      <c r="A122" s="8" t="s">
        <v>87</v>
      </c>
      <c r="B122" s="10" t="s">
        <v>83</v>
      </c>
      <c r="C122" s="9" t="s">
        <v>19</v>
      </c>
      <c r="D122" s="12">
        <v>221.48</v>
      </c>
      <c r="E122" s="12"/>
      <c r="F122" s="45">
        <f t="shared" si="15"/>
        <v>0</v>
      </c>
    </row>
    <row r="123" spans="1:6" x14ac:dyDescent="0.25">
      <c r="A123" s="6"/>
      <c r="B123" s="75" t="s">
        <v>24</v>
      </c>
      <c r="C123" s="76"/>
      <c r="D123" s="76"/>
      <c r="E123" s="77"/>
      <c r="F123" s="46">
        <f>SUM(F117:F122)</f>
        <v>0</v>
      </c>
    </row>
    <row r="124" spans="1:6" x14ac:dyDescent="0.25">
      <c r="A124" s="7">
        <v>4</v>
      </c>
      <c r="B124" s="66" t="s">
        <v>25</v>
      </c>
      <c r="C124" s="67"/>
      <c r="D124" s="67"/>
      <c r="E124" s="67"/>
      <c r="F124" s="68"/>
    </row>
    <row r="125" spans="1:6" ht="31.5" x14ac:dyDescent="0.25">
      <c r="A125" s="8" t="s">
        <v>26</v>
      </c>
      <c r="B125" s="4" t="s">
        <v>144</v>
      </c>
      <c r="C125" s="9" t="s">
        <v>27</v>
      </c>
      <c r="D125" s="9">
        <v>3</v>
      </c>
      <c r="E125" s="9"/>
      <c r="F125" s="45">
        <f>D125*E125</f>
        <v>0</v>
      </c>
    </row>
    <row r="126" spans="1:6" ht="47.25" x14ac:dyDescent="0.25">
      <c r="A126" s="8" t="s">
        <v>28</v>
      </c>
      <c r="B126" s="4" t="s">
        <v>145</v>
      </c>
      <c r="C126" s="9" t="s">
        <v>27</v>
      </c>
      <c r="D126" s="9">
        <v>12</v>
      </c>
      <c r="E126" s="9"/>
      <c r="F126" s="45">
        <f>D126*E126</f>
        <v>0</v>
      </c>
    </row>
    <row r="127" spans="1:6" x14ac:dyDescent="0.25">
      <c r="A127" s="6"/>
      <c r="B127" s="75" t="s">
        <v>29</v>
      </c>
      <c r="C127" s="76"/>
      <c r="D127" s="76"/>
      <c r="E127" s="77"/>
      <c r="F127" s="46">
        <f>SUM(F125:F126)</f>
        <v>0</v>
      </c>
    </row>
    <row r="128" spans="1:6" x14ac:dyDescent="0.25">
      <c r="A128" s="7">
        <v>5</v>
      </c>
      <c r="B128" s="78" t="s">
        <v>30</v>
      </c>
      <c r="C128" s="78"/>
      <c r="D128" s="78"/>
      <c r="E128" s="78"/>
      <c r="F128" s="78"/>
    </row>
    <row r="129" spans="1:6" ht="31.5" x14ac:dyDescent="0.25">
      <c r="A129" s="8" t="s">
        <v>31</v>
      </c>
      <c r="B129" s="10" t="s">
        <v>32</v>
      </c>
      <c r="C129" s="9" t="s">
        <v>10</v>
      </c>
      <c r="D129" s="9">
        <v>0.64</v>
      </c>
      <c r="E129" s="9"/>
      <c r="F129" s="45">
        <f>D129*E129</f>
        <v>0</v>
      </c>
    </row>
    <row r="130" spans="1:6" ht="31.5" x14ac:dyDescent="0.25">
      <c r="A130" s="8" t="s">
        <v>33</v>
      </c>
      <c r="B130" s="10" t="s">
        <v>34</v>
      </c>
      <c r="C130" s="9" t="s">
        <v>10</v>
      </c>
      <c r="D130" s="9">
        <v>0.16800000000000004</v>
      </c>
      <c r="E130" s="9"/>
      <c r="F130" s="45">
        <f t="shared" ref="F130:F142" si="16">D130*E130</f>
        <v>0</v>
      </c>
    </row>
    <row r="131" spans="1:6" ht="31.5" x14ac:dyDescent="0.25">
      <c r="A131" s="8" t="s">
        <v>35</v>
      </c>
      <c r="B131" s="10" t="s">
        <v>36</v>
      </c>
      <c r="C131" s="9" t="s">
        <v>10</v>
      </c>
      <c r="D131" s="9">
        <v>2.6999999999999997</v>
      </c>
      <c r="E131" s="9"/>
      <c r="F131" s="45">
        <f t="shared" si="16"/>
        <v>0</v>
      </c>
    </row>
    <row r="132" spans="1:6" ht="31.5" x14ac:dyDescent="0.25">
      <c r="A132" s="8" t="s">
        <v>37</v>
      </c>
      <c r="B132" s="11" t="s">
        <v>38</v>
      </c>
      <c r="C132" s="9" t="s">
        <v>10</v>
      </c>
      <c r="D132" s="13">
        <v>4.5</v>
      </c>
      <c r="E132" s="13"/>
      <c r="F132" s="45">
        <f t="shared" si="16"/>
        <v>0</v>
      </c>
    </row>
    <row r="133" spans="1:6" ht="31.5" x14ac:dyDescent="0.25">
      <c r="A133" s="8" t="s">
        <v>39</v>
      </c>
      <c r="B133" s="11" t="s">
        <v>40</v>
      </c>
      <c r="C133" s="9" t="s">
        <v>10</v>
      </c>
      <c r="D133" s="13">
        <v>0.22500000000000001</v>
      </c>
      <c r="E133" s="13"/>
      <c r="F133" s="45">
        <f t="shared" si="16"/>
        <v>0</v>
      </c>
    </row>
    <row r="134" spans="1:6" ht="31.5" x14ac:dyDescent="0.25">
      <c r="A134" s="8" t="s">
        <v>41</v>
      </c>
      <c r="B134" s="11" t="s">
        <v>42</v>
      </c>
      <c r="C134" s="9" t="s">
        <v>27</v>
      </c>
      <c r="D134" s="13">
        <v>1</v>
      </c>
      <c r="E134" s="13"/>
      <c r="F134" s="45">
        <f t="shared" si="16"/>
        <v>0</v>
      </c>
    </row>
    <row r="135" spans="1:6" ht="63" x14ac:dyDescent="0.25">
      <c r="A135" s="8" t="s">
        <v>43</v>
      </c>
      <c r="B135" s="14" t="s">
        <v>44</v>
      </c>
      <c r="C135" s="15" t="s">
        <v>45</v>
      </c>
      <c r="D135" s="15">
        <v>1</v>
      </c>
      <c r="E135" s="13"/>
      <c r="F135" s="45">
        <f t="shared" si="16"/>
        <v>0</v>
      </c>
    </row>
    <row r="136" spans="1:6" ht="47.25" x14ac:dyDescent="0.25">
      <c r="A136" s="8" t="s">
        <v>46</v>
      </c>
      <c r="B136" s="14" t="s">
        <v>47</v>
      </c>
      <c r="C136" s="15" t="s">
        <v>45</v>
      </c>
      <c r="D136" s="15">
        <v>1</v>
      </c>
      <c r="E136" s="13"/>
      <c r="F136" s="45">
        <f t="shared" si="16"/>
        <v>0</v>
      </c>
    </row>
    <row r="137" spans="1:6" ht="31.5" x14ac:dyDescent="0.25">
      <c r="A137" s="8" t="s">
        <v>48</v>
      </c>
      <c r="B137" s="11" t="s">
        <v>49</v>
      </c>
      <c r="C137" s="9" t="s">
        <v>10</v>
      </c>
      <c r="D137" s="13">
        <v>4.5</v>
      </c>
      <c r="E137" s="13"/>
      <c r="F137" s="45">
        <f t="shared" si="16"/>
        <v>0</v>
      </c>
    </row>
    <row r="138" spans="1:6" ht="31.5" x14ac:dyDescent="0.25">
      <c r="A138" s="8" t="s">
        <v>50</v>
      </c>
      <c r="B138" s="10" t="s">
        <v>51</v>
      </c>
      <c r="C138" s="9" t="s">
        <v>10</v>
      </c>
      <c r="D138" s="9">
        <v>0.1</v>
      </c>
      <c r="E138" s="9"/>
      <c r="F138" s="45">
        <f t="shared" si="16"/>
        <v>0</v>
      </c>
    </row>
    <row r="139" spans="1:6" ht="31.5" x14ac:dyDescent="0.25">
      <c r="A139" s="8" t="s">
        <v>52</v>
      </c>
      <c r="B139" s="10" t="s">
        <v>53</v>
      </c>
      <c r="C139" s="9" t="s">
        <v>19</v>
      </c>
      <c r="D139" s="9">
        <v>12</v>
      </c>
      <c r="E139" s="9"/>
      <c r="F139" s="45">
        <f t="shared" si="16"/>
        <v>0</v>
      </c>
    </row>
    <row r="140" spans="1:6" ht="63.95" customHeight="1" x14ac:dyDescent="0.25">
      <c r="A140" s="8" t="s">
        <v>54</v>
      </c>
      <c r="B140" s="14" t="s">
        <v>55</v>
      </c>
      <c r="C140" s="15" t="s">
        <v>27</v>
      </c>
      <c r="D140" s="15">
        <v>1</v>
      </c>
      <c r="E140" s="13"/>
      <c r="F140" s="45">
        <f t="shared" si="16"/>
        <v>0</v>
      </c>
    </row>
    <row r="141" spans="1:6" ht="48.95" customHeight="1" x14ac:dyDescent="0.25">
      <c r="A141" s="8" t="s">
        <v>56</v>
      </c>
      <c r="B141" s="14" t="s">
        <v>57</v>
      </c>
      <c r="C141" s="15" t="s">
        <v>8</v>
      </c>
      <c r="D141" s="15">
        <v>1</v>
      </c>
      <c r="E141" s="13"/>
      <c r="F141" s="45">
        <f t="shared" si="16"/>
        <v>0</v>
      </c>
    </row>
    <row r="142" spans="1:6" ht="21" customHeight="1" x14ac:dyDescent="0.25">
      <c r="A142" s="8" t="s">
        <v>58</v>
      </c>
      <c r="B142" s="10" t="s">
        <v>59</v>
      </c>
      <c r="C142" s="5" t="s">
        <v>16</v>
      </c>
      <c r="D142" s="5">
        <v>88</v>
      </c>
      <c r="E142" s="5"/>
      <c r="F142" s="45">
        <f t="shared" si="16"/>
        <v>0</v>
      </c>
    </row>
    <row r="143" spans="1:6" x14ac:dyDescent="0.25">
      <c r="A143" s="6"/>
      <c r="B143" s="75" t="s">
        <v>60</v>
      </c>
      <c r="C143" s="76"/>
      <c r="D143" s="76"/>
      <c r="E143" s="77"/>
      <c r="F143" s="46">
        <f>SUM(F129:F142)</f>
        <v>0</v>
      </c>
    </row>
    <row r="144" spans="1:6" x14ac:dyDescent="0.25">
      <c r="A144" s="7">
        <v>6</v>
      </c>
      <c r="B144" s="66" t="s">
        <v>61</v>
      </c>
      <c r="C144" s="67"/>
      <c r="D144" s="67"/>
      <c r="E144" s="67"/>
      <c r="F144" s="68"/>
    </row>
    <row r="145" spans="1:6" x14ac:dyDescent="0.25">
      <c r="A145" s="16" t="s">
        <v>62</v>
      </c>
      <c r="B145" s="16" t="s">
        <v>146</v>
      </c>
      <c r="C145" s="13" t="s">
        <v>63</v>
      </c>
      <c r="D145" s="15">
        <v>375</v>
      </c>
      <c r="E145" s="13"/>
      <c r="F145" s="47">
        <f t="shared" ref="F145:F148" si="17">D145*E145</f>
        <v>0</v>
      </c>
    </row>
    <row r="146" spans="1:6" ht="31.5" x14ac:dyDescent="0.25">
      <c r="A146" s="16" t="s">
        <v>64</v>
      </c>
      <c r="B146" s="16" t="s">
        <v>148</v>
      </c>
      <c r="C146" s="13" t="s">
        <v>63</v>
      </c>
      <c r="D146" s="15">
        <v>200</v>
      </c>
      <c r="E146" s="13"/>
      <c r="F146" s="47">
        <f t="shared" si="17"/>
        <v>0</v>
      </c>
    </row>
    <row r="147" spans="1:6" x14ac:dyDescent="0.25">
      <c r="A147" s="16" t="s">
        <v>65</v>
      </c>
      <c r="B147" s="16" t="s">
        <v>151</v>
      </c>
      <c r="C147" s="13" t="s">
        <v>63</v>
      </c>
      <c r="D147" s="15">
        <v>160</v>
      </c>
      <c r="E147" s="13"/>
      <c r="F147" s="47">
        <f t="shared" si="17"/>
        <v>0</v>
      </c>
    </row>
    <row r="148" spans="1:6" ht="31.5" x14ac:dyDescent="0.25">
      <c r="A148" s="16" t="s">
        <v>147</v>
      </c>
      <c r="B148" s="16" t="s">
        <v>66</v>
      </c>
      <c r="C148" s="13" t="s">
        <v>8</v>
      </c>
      <c r="D148" s="13">
        <v>1</v>
      </c>
      <c r="E148" s="13"/>
      <c r="F148" s="47">
        <f t="shared" si="17"/>
        <v>0</v>
      </c>
    </row>
    <row r="149" spans="1:6" x14ac:dyDescent="0.25">
      <c r="A149" s="17"/>
      <c r="B149" s="69" t="s">
        <v>67</v>
      </c>
      <c r="C149" s="70"/>
      <c r="D149" s="70"/>
      <c r="E149" s="71"/>
      <c r="F149" s="48">
        <f>SUM(F145:F148)</f>
        <v>0</v>
      </c>
    </row>
    <row r="150" spans="1:6" x14ac:dyDescent="0.25">
      <c r="A150" s="7">
        <v>6</v>
      </c>
      <c r="B150" s="66" t="s">
        <v>139</v>
      </c>
      <c r="C150" s="67"/>
      <c r="D150" s="67"/>
      <c r="E150" s="67"/>
      <c r="F150" s="68"/>
    </row>
    <row r="151" spans="1:6" ht="31.5" x14ac:dyDescent="0.25">
      <c r="A151" s="16" t="s">
        <v>62</v>
      </c>
      <c r="B151" s="16" t="s">
        <v>140</v>
      </c>
      <c r="C151" s="13" t="s">
        <v>27</v>
      </c>
      <c r="D151" s="13">
        <v>4</v>
      </c>
      <c r="E151" s="13"/>
      <c r="F151" s="47">
        <f t="shared" ref="F151:F153" si="18">D151*E151</f>
        <v>0</v>
      </c>
    </row>
    <row r="152" spans="1:6" ht="31.5" x14ac:dyDescent="0.25">
      <c r="A152" s="16" t="s">
        <v>64</v>
      </c>
      <c r="B152" s="16" t="s">
        <v>141</v>
      </c>
      <c r="C152" s="13" t="s">
        <v>27</v>
      </c>
      <c r="D152" s="13">
        <v>96</v>
      </c>
      <c r="E152" s="13"/>
      <c r="F152" s="47">
        <f t="shared" si="18"/>
        <v>0</v>
      </c>
    </row>
    <row r="153" spans="1:6" ht="31.5" x14ac:dyDescent="0.25">
      <c r="A153" s="16" t="s">
        <v>65</v>
      </c>
      <c r="B153" s="16" t="s">
        <v>138</v>
      </c>
      <c r="C153" s="13" t="s">
        <v>27</v>
      </c>
      <c r="D153" s="13">
        <v>4</v>
      </c>
      <c r="E153" s="13"/>
      <c r="F153" s="47">
        <f t="shared" si="18"/>
        <v>0</v>
      </c>
    </row>
    <row r="154" spans="1:6" x14ac:dyDescent="0.25">
      <c r="A154" s="17"/>
      <c r="B154" s="69" t="s">
        <v>68</v>
      </c>
      <c r="C154" s="70"/>
      <c r="D154" s="70"/>
      <c r="E154" s="71"/>
      <c r="F154" s="48">
        <f>SUM(F151:F153)</f>
        <v>0</v>
      </c>
    </row>
    <row r="155" spans="1:6" x14ac:dyDescent="0.25">
      <c r="A155" s="72" t="s">
        <v>69</v>
      </c>
      <c r="B155" s="73"/>
      <c r="C155" s="73"/>
      <c r="D155" s="73"/>
      <c r="E155" s="74"/>
      <c r="F155" s="49">
        <f>F110+F154+F149+F127+F123+F143+F107+F115</f>
        <v>0</v>
      </c>
    </row>
    <row r="157" spans="1:6" x14ac:dyDescent="0.25">
      <c r="A157" s="22" t="s">
        <v>158</v>
      </c>
      <c r="B157" s="62" t="s">
        <v>165</v>
      </c>
      <c r="C157" s="62"/>
      <c r="D157" s="62"/>
      <c r="E157" s="62"/>
      <c r="F157" s="62"/>
    </row>
    <row r="158" spans="1:6" x14ac:dyDescent="0.25">
      <c r="A158" s="23" t="s">
        <v>93</v>
      </c>
      <c r="B158" s="53" t="s">
        <v>94</v>
      </c>
      <c r="C158" s="54"/>
      <c r="D158" s="54"/>
      <c r="E158" s="54"/>
      <c r="F158" s="55"/>
    </row>
    <row r="159" spans="1:6" x14ac:dyDescent="0.25">
      <c r="A159" s="24" t="s">
        <v>70</v>
      </c>
      <c r="B159" s="25" t="s">
        <v>95</v>
      </c>
      <c r="C159" s="24" t="s">
        <v>96</v>
      </c>
      <c r="D159" s="26">
        <v>26.4</v>
      </c>
      <c r="E159" s="26"/>
      <c r="F159" s="27">
        <f t="shared" ref="F159:F166" si="19">+D159*E159</f>
        <v>0</v>
      </c>
    </row>
    <row r="160" spans="1:6" x14ac:dyDescent="0.25">
      <c r="A160" s="24" t="s">
        <v>71</v>
      </c>
      <c r="B160" s="25" t="s">
        <v>97</v>
      </c>
      <c r="C160" s="24" t="s">
        <v>96</v>
      </c>
      <c r="D160" s="26">
        <f>0.05*0.4*11</f>
        <v>0.22000000000000003</v>
      </c>
      <c r="E160" s="27"/>
      <c r="F160" s="27">
        <f t="shared" si="19"/>
        <v>0</v>
      </c>
    </row>
    <row r="161" spans="1:6" x14ac:dyDescent="0.25">
      <c r="A161" s="24" t="s">
        <v>72</v>
      </c>
      <c r="B161" s="25" t="s">
        <v>98</v>
      </c>
      <c r="C161" s="24" t="s">
        <v>96</v>
      </c>
      <c r="D161" s="26">
        <f>0.08*0.4*10</f>
        <v>0.32</v>
      </c>
      <c r="E161" s="27"/>
      <c r="F161" s="27">
        <f t="shared" si="19"/>
        <v>0</v>
      </c>
    </row>
    <row r="162" spans="1:6" x14ac:dyDescent="0.25">
      <c r="A162" s="24" t="s">
        <v>73</v>
      </c>
      <c r="B162" s="25" t="s">
        <v>99</v>
      </c>
      <c r="C162" s="24" t="s">
        <v>96</v>
      </c>
      <c r="D162" s="26">
        <f>3*0.22*10.3</f>
        <v>6.7980000000000009</v>
      </c>
      <c r="E162" s="27"/>
      <c r="F162" s="27">
        <f t="shared" si="19"/>
        <v>0</v>
      </c>
    </row>
    <row r="163" spans="1:6" x14ac:dyDescent="0.25">
      <c r="A163" s="24" t="s">
        <v>74</v>
      </c>
      <c r="B163" s="25" t="s">
        <v>100</v>
      </c>
      <c r="C163" s="24" t="s">
        <v>96</v>
      </c>
      <c r="D163" s="26">
        <f>(0.22*0.22*5.1*2)+(0.22*0.22*3.4*8)</f>
        <v>1.8101599999999998</v>
      </c>
      <c r="E163" s="27"/>
      <c r="F163" s="27">
        <f t="shared" si="19"/>
        <v>0</v>
      </c>
    </row>
    <row r="164" spans="1:6" x14ac:dyDescent="0.25">
      <c r="A164" s="24" t="s">
        <v>75</v>
      </c>
      <c r="B164" s="25" t="s">
        <v>77</v>
      </c>
      <c r="C164" s="24" t="s">
        <v>63</v>
      </c>
      <c r="D164" s="26">
        <f>10.5*3.4</f>
        <v>35.699999999999996</v>
      </c>
      <c r="E164" s="27"/>
      <c r="F164" s="27">
        <f t="shared" si="19"/>
        <v>0</v>
      </c>
    </row>
    <row r="165" spans="1:6" ht="31.5" x14ac:dyDescent="0.25">
      <c r="A165" s="24" t="s">
        <v>76</v>
      </c>
      <c r="B165" s="25" t="s">
        <v>101</v>
      </c>
      <c r="C165" s="24" t="s">
        <v>96</v>
      </c>
      <c r="D165" s="26">
        <f>21*0.08</f>
        <v>1.68</v>
      </c>
      <c r="E165" s="27"/>
      <c r="F165" s="27">
        <f t="shared" si="19"/>
        <v>0</v>
      </c>
    </row>
    <row r="166" spans="1:6" x14ac:dyDescent="0.25">
      <c r="A166" s="24" t="s">
        <v>78</v>
      </c>
      <c r="B166" s="25" t="s">
        <v>102</v>
      </c>
      <c r="C166" s="24" t="s">
        <v>63</v>
      </c>
      <c r="D166" s="26">
        <v>19.8</v>
      </c>
      <c r="E166" s="28"/>
      <c r="F166" s="27">
        <f t="shared" si="19"/>
        <v>0</v>
      </c>
    </row>
    <row r="167" spans="1:6" x14ac:dyDescent="0.25">
      <c r="A167" s="29"/>
      <c r="B167" s="30" t="s">
        <v>103</v>
      </c>
      <c r="C167" s="41"/>
      <c r="D167" s="31"/>
      <c r="E167" s="32"/>
      <c r="F167" s="50">
        <f>SUM(F159:F166)</f>
        <v>0</v>
      </c>
    </row>
    <row r="168" spans="1:6" x14ac:dyDescent="0.25">
      <c r="A168" s="33" t="s">
        <v>104</v>
      </c>
      <c r="B168" s="53" t="s">
        <v>105</v>
      </c>
      <c r="C168" s="54"/>
      <c r="D168" s="54"/>
      <c r="E168" s="54"/>
      <c r="F168" s="55"/>
    </row>
    <row r="169" spans="1:6" x14ac:dyDescent="0.25">
      <c r="A169" s="24" t="s">
        <v>12</v>
      </c>
      <c r="B169" s="34" t="s">
        <v>106</v>
      </c>
      <c r="C169" s="24" t="s">
        <v>96</v>
      </c>
      <c r="D169" s="24">
        <f>0.15*43.32</f>
        <v>6.4980000000000002</v>
      </c>
      <c r="E169" s="35"/>
      <c r="F169" s="27">
        <f t="shared" ref="F169:F173" si="20">+D169*E169</f>
        <v>0</v>
      </c>
    </row>
    <row r="170" spans="1:6" x14ac:dyDescent="0.25">
      <c r="A170" s="24" t="s">
        <v>14</v>
      </c>
      <c r="B170" s="25" t="s">
        <v>100</v>
      </c>
      <c r="C170" s="24" t="s">
        <v>96</v>
      </c>
      <c r="D170" s="26">
        <f>(0.15*0.15*4.42)+(0.15*0.15*3*10)</f>
        <v>0.77445000000000008</v>
      </c>
      <c r="E170" s="36"/>
      <c r="F170" s="27">
        <f t="shared" si="20"/>
        <v>0</v>
      </c>
    </row>
    <row r="171" spans="1:6" x14ac:dyDescent="0.25">
      <c r="A171" s="24" t="s">
        <v>17</v>
      </c>
      <c r="B171" s="34" t="s">
        <v>107</v>
      </c>
      <c r="C171" s="24" t="s">
        <v>96</v>
      </c>
      <c r="D171" s="24">
        <v>0.30599999999999999</v>
      </c>
      <c r="E171" s="35"/>
      <c r="F171" s="27">
        <f t="shared" si="20"/>
        <v>0</v>
      </c>
    </row>
    <row r="172" spans="1:6" ht="31.5" x14ac:dyDescent="0.25">
      <c r="A172" s="24" t="s">
        <v>79</v>
      </c>
      <c r="B172" s="34" t="s">
        <v>108</v>
      </c>
      <c r="C172" s="24" t="s">
        <v>16</v>
      </c>
      <c r="D172" s="24">
        <v>7</v>
      </c>
      <c r="E172" s="35"/>
      <c r="F172" s="27">
        <f t="shared" si="20"/>
        <v>0</v>
      </c>
    </row>
    <row r="173" spans="1:6" x14ac:dyDescent="0.25">
      <c r="A173" s="24" t="s">
        <v>80</v>
      </c>
      <c r="B173" s="34" t="s">
        <v>109</v>
      </c>
      <c r="C173" s="24" t="s">
        <v>63</v>
      </c>
      <c r="D173" s="24">
        <v>11.205</v>
      </c>
      <c r="E173" s="35"/>
      <c r="F173" s="27">
        <f t="shared" si="20"/>
        <v>0</v>
      </c>
    </row>
    <row r="174" spans="1:6" x14ac:dyDescent="0.25">
      <c r="A174" s="37"/>
      <c r="B174" s="30" t="s">
        <v>110</v>
      </c>
      <c r="C174" s="42"/>
      <c r="D174" s="38"/>
      <c r="E174" s="38"/>
      <c r="F174" s="50">
        <f>SUM(F169:F173)</f>
        <v>0</v>
      </c>
    </row>
    <row r="175" spans="1:6" x14ac:dyDescent="0.25">
      <c r="A175" s="23" t="s">
        <v>111</v>
      </c>
      <c r="B175" s="53" t="s">
        <v>112</v>
      </c>
      <c r="C175" s="54"/>
      <c r="D175" s="54"/>
      <c r="E175" s="54"/>
      <c r="F175" s="55"/>
    </row>
    <row r="176" spans="1:6" ht="31.5" x14ac:dyDescent="0.25">
      <c r="A176" s="24" t="s">
        <v>21</v>
      </c>
      <c r="B176" s="34" t="s">
        <v>143</v>
      </c>
      <c r="C176" s="24" t="s">
        <v>113</v>
      </c>
      <c r="D176" s="26">
        <v>2</v>
      </c>
      <c r="E176" s="26"/>
      <c r="F176" s="27">
        <f t="shared" ref="F176:F177" si="21">+D176*E176</f>
        <v>0</v>
      </c>
    </row>
    <row r="177" spans="1:6" ht="32.450000000000003" customHeight="1" x14ac:dyDescent="0.25">
      <c r="A177" s="24" t="s">
        <v>22</v>
      </c>
      <c r="B177" s="34" t="s">
        <v>114</v>
      </c>
      <c r="C177" s="24" t="s">
        <v>113</v>
      </c>
      <c r="D177" s="26">
        <v>2</v>
      </c>
      <c r="E177" s="26"/>
      <c r="F177" s="27">
        <f t="shared" si="21"/>
        <v>0</v>
      </c>
    </row>
    <row r="178" spans="1:6" x14ac:dyDescent="0.25">
      <c r="A178" s="37"/>
      <c r="B178" s="30" t="s">
        <v>115</v>
      </c>
      <c r="C178" s="42"/>
      <c r="D178" s="38"/>
      <c r="E178" s="38"/>
      <c r="F178" s="50">
        <f>SUM(F176:F177)</f>
        <v>0</v>
      </c>
    </row>
    <row r="179" spans="1:6" x14ac:dyDescent="0.25">
      <c r="A179" s="23" t="s">
        <v>116</v>
      </c>
      <c r="B179" s="53" t="s">
        <v>117</v>
      </c>
      <c r="C179" s="54"/>
      <c r="D179" s="54"/>
      <c r="E179" s="54"/>
      <c r="F179" s="55"/>
    </row>
    <row r="180" spans="1:6" x14ac:dyDescent="0.25">
      <c r="A180" s="24" t="s">
        <v>26</v>
      </c>
      <c r="B180" s="34" t="s">
        <v>118</v>
      </c>
      <c r="C180" s="24" t="s">
        <v>16</v>
      </c>
      <c r="D180" s="39">
        <v>8</v>
      </c>
      <c r="E180" s="39"/>
      <c r="F180" s="27">
        <f t="shared" ref="F180:F183" si="22">+D180*E180</f>
        <v>0</v>
      </c>
    </row>
    <row r="181" spans="1:6" x14ac:dyDescent="0.25">
      <c r="A181" s="24" t="s">
        <v>28</v>
      </c>
      <c r="B181" s="34" t="s">
        <v>119</v>
      </c>
      <c r="C181" s="24" t="s">
        <v>113</v>
      </c>
      <c r="D181" s="39">
        <v>2</v>
      </c>
      <c r="E181" s="39"/>
      <c r="F181" s="27">
        <f t="shared" si="22"/>
        <v>0</v>
      </c>
    </row>
    <row r="182" spans="1:6" x14ac:dyDescent="0.25">
      <c r="A182" s="24" t="s">
        <v>120</v>
      </c>
      <c r="B182" s="34" t="s">
        <v>121</v>
      </c>
      <c r="C182" s="24" t="s">
        <v>16</v>
      </c>
      <c r="D182" s="24">
        <v>6</v>
      </c>
      <c r="E182" s="40"/>
      <c r="F182" s="27">
        <f t="shared" si="22"/>
        <v>0</v>
      </c>
    </row>
    <row r="183" spans="1:6" ht="31.5" x14ac:dyDescent="0.25">
      <c r="A183" s="24" t="s">
        <v>122</v>
      </c>
      <c r="B183" s="34" t="s">
        <v>123</v>
      </c>
      <c r="C183" s="24" t="s">
        <v>16</v>
      </c>
      <c r="D183" s="24">
        <v>6</v>
      </c>
      <c r="E183" s="40"/>
      <c r="F183" s="27">
        <f t="shared" si="22"/>
        <v>0</v>
      </c>
    </row>
    <row r="184" spans="1:6" x14ac:dyDescent="0.25">
      <c r="A184" s="37"/>
      <c r="B184" s="30" t="s">
        <v>124</v>
      </c>
      <c r="C184" s="42"/>
      <c r="D184" s="38"/>
      <c r="E184" s="38"/>
      <c r="F184" s="50">
        <f>SUM(F180:F183)</f>
        <v>0</v>
      </c>
    </row>
    <row r="185" spans="1:6" x14ac:dyDescent="0.25">
      <c r="A185" s="23" t="s">
        <v>125</v>
      </c>
      <c r="B185" s="53" t="s">
        <v>126</v>
      </c>
      <c r="C185" s="54"/>
      <c r="D185" s="54"/>
      <c r="E185" s="54"/>
      <c r="F185" s="55"/>
    </row>
    <row r="186" spans="1:6" x14ac:dyDescent="0.25">
      <c r="A186" s="24" t="s">
        <v>31</v>
      </c>
      <c r="B186" s="34" t="s">
        <v>127</v>
      </c>
      <c r="C186" s="24" t="s">
        <v>63</v>
      </c>
      <c r="D186" s="26">
        <v>76.680000000000007</v>
      </c>
      <c r="E186" s="26"/>
      <c r="F186" s="27">
        <f t="shared" ref="F186:F188" si="23">+D186*E186</f>
        <v>0</v>
      </c>
    </row>
    <row r="187" spans="1:6" x14ac:dyDescent="0.25">
      <c r="A187" s="24" t="s">
        <v>33</v>
      </c>
      <c r="B187" s="34" t="s">
        <v>128</v>
      </c>
      <c r="C187" s="24" t="s">
        <v>63</v>
      </c>
      <c r="D187" s="26">
        <v>49.44</v>
      </c>
      <c r="E187" s="26"/>
      <c r="F187" s="27">
        <f t="shared" si="23"/>
        <v>0</v>
      </c>
    </row>
    <row r="188" spans="1:6" x14ac:dyDescent="0.25">
      <c r="A188" s="24" t="s">
        <v>35</v>
      </c>
      <c r="B188" s="34" t="s">
        <v>129</v>
      </c>
      <c r="C188" s="24" t="s">
        <v>63</v>
      </c>
      <c r="D188" s="26">
        <v>27.24</v>
      </c>
      <c r="E188" s="26"/>
      <c r="F188" s="27">
        <f t="shared" si="23"/>
        <v>0</v>
      </c>
    </row>
    <row r="189" spans="1:6" x14ac:dyDescent="0.25">
      <c r="A189" s="37"/>
      <c r="B189" s="30" t="s">
        <v>67</v>
      </c>
      <c r="C189" s="42"/>
      <c r="D189" s="38"/>
      <c r="E189" s="38"/>
      <c r="F189" s="50">
        <f>SUM(F186:F188)</f>
        <v>0</v>
      </c>
    </row>
    <row r="190" spans="1:6" x14ac:dyDescent="0.25">
      <c r="A190" s="23" t="s">
        <v>130</v>
      </c>
      <c r="B190" s="53" t="s">
        <v>131</v>
      </c>
      <c r="C190" s="54"/>
      <c r="D190" s="54"/>
      <c r="E190" s="54"/>
      <c r="F190" s="55"/>
    </row>
    <row r="191" spans="1:6" ht="47.25" x14ac:dyDescent="0.25">
      <c r="A191" s="24" t="s">
        <v>62</v>
      </c>
      <c r="B191" s="34" t="s">
        <v>132</v>
      </c>
      <c r="C191" s="24" t="s">
        <v>133</v>
      </c>
      <c r="D191" s="26">
        <v>1</v>
      </c>
      <c r="E191" s="26"/>
      <c r="F191" s="27">
        <f t="shared" ref="F191:F193" si="24">+D191*E191</f>
        <v>0</v>
      </c>
    </row>
    <row r="192" spans="1:6" ht="77.45" customHeight="1" x14ac:dyDescent="0.25">
      <c r="A192" s="24" t="s">
        <v>64</v>
      </c>
      <c r="B192" s="34" t="s">
        <v>134</v>
      </c>
      <c r="C192" s="24" t="s">
        <v>133</v>
      </c>
      <c r="D192" s="26">
        <v>1</v>
      </c>
      <c r="E192" s="26"/>
      <c r="F192" s="27">
        <f t="shared" si="24"/>
        <v>0</v>
      </c>
    </row>
    <row r="193" spans="1:6" x14ac:dyDescent="0.25">
      <c r="A193" s="24" t="s">
        <v>65</v>
      </c>
      <c r="B193" s="34" t="s">
        <v>137</v>
      </c>
      <c r="C193" s="24" t="s">
        <v>133</v>
      </c>
      <c r="D193" s="26">
        <v>1</v>
      </c>
      <c r="E193" s="26"/>
      <c r="F193" s="27">
        <f t="shared" si="24"/>
        <v>0</v>
      </c>
    </row>
    <row r="194" spans="1:6" x14ac:dyDescent="0.25">
      <c r="A194" s="37"/>
      <c r="B194" s="30" t="s">
        <v>135</v>
      </c>
      <c r="C194" s="42"/>
      <c r="D194" s="38"/>
      <c r="E194" s="38"/>
      <c r="F194" s="50">
        <f>SUM(F191:F193)</f>
        <v>0</v>
      </c>
    </row>
    <row r="195" spans="1:6" x14ac:dyDescent="0.25">
      <c r="A195" s="56" t="s">
        <v>166</v>
      </c>
      <c r="B195" s="56" t="s">
        <v>136</v>
      </c>
      <c r="C195" s="57"/>
      <c r="D195" s="58"/>
      <c r="E195" s="59"/>
      <c r="F195" s="51">
        <f>+F194+F189+F184+F178+F174+F167</f>
        <v>0</v>
      </c>
    </row>
    <row r="197" spans="1:6" x14ac:dyDescent="0.25">
      <c r="A197" s="60" t="s">
        <v>163</v>
      </c>
      <c r="B197" s="60"/>
      <c r="C197" s="60"/>
      <c r="D197" s="60"/>
      <c r="E197" s="60"/>
      <c r="F197" s="18">
        <f>F195+F155</f>
        <v>0</v>
      </c>
    </row>
    <row r="199" spans="1:6" ht="16.5" thickBot="1" x14ac:dyDescent="0.3"/>
    <row r="200" spans="1:6" ht="16.5" thickBot="1" x14ac:dyDescent="0.3">
      <c r="A200" s="63" t="s">
        <v>159</v>
      </c>
      <c r="B200" s="64"/>
      <c r="C200" s="64"/>
      <c r="D200" s="64"/>
      <c r="E200" s="64"/>
      <c r="F200" s="65"/>
    </row>
    <row r="202" spans="1:6" x14ac:dyDescent="0.25">
      <c r="A202" s="22" t="s">
        <v>160</v>
      </c>
      <c r="B202" s="62" t="s">
        <v>167</v>
      </c>
      <c r="C202" s="62"/>
      <c r="D202" s="62"/>
      <c r="E202" s="62"/>
      <c r="F202" s="62"/>
    </row>
    <row r="203" spans="1:6" x14ac:dyDescent="0.25">
      <c r="A203" s="23" t="s">
        <v>93</v>
      </c>
      <c r="B203" s="53" t="s">
        <v>94</v>
      </c>
      <c r="C203" s="54"/>
      <c r="D203" s="54"/>
      <c r="E203" s="54"/>
      <c r="F203" s="55"/>
    </row>
    <row r="204" spans="1:6" x14ac:dyDescent="0.25">
      <c r="A204" s="24" t="s">
        <v>70</v>
      </c>
      <c r="B204" s="25" t="s">
        <v>95</v>
      </c>
      <c r="C204" s="24" t="s">
        <v>96</v>
      </c>
      <c r="D204" s="26">
        <v>35.200000000000003</v>
      </c>
      <c r="E204" s="26"/>
      <c r="F204" s="27">
        <f t="shared" ref="F204:F211" si="25">+D204*E204</f>
        <v>0</v>
      </c>
    </row>
    <row r="205" spans="1:6" x14ac:dyDescent="0.25">
      <c r="A205" s="24" t="s">
        <v>71</v>
      </c>
      <c r="B205" s="25" t="s">
        <v>97</v>
      </c>
      <c r="C205" s="24" t="s">
        <v>96</v>
      </c>
      <c r="D205" s="26">
        <v>0.28799999999999998</v>
      </c>
      <c r="E205" s="27"/>
      <c r="F205" s="27">
        <f>+D205*E205</f>
        <v>0</v>
      </c>
    </row>
    <row r="206" spans="1:6" x14ac:dyDescent="0.25">
      <c r="A206" s="24" t="s">
        <v>72</v>
      </c>
      <c r="B206" s="25" t="s">
        <v>98</v>
      </c>
      <c r="C206" s="24" t="s">
        <v>96</v>
      </c>
      <c r="D206" s="26">
        <v>0.44</v>
      </c>
      <c r="E206" s="27"/>
      <c r="F206" s="27">
        <f>+D206*E206</f>
        <v>0</v>
      </c>
    </row>
    <row r="207" spans="1:6" x14ac:dyDescent="0.25">
      <c r="A207" s="24" t="s">
        <v>73</v>
      </c>
      <c r="B207" s="25" t="s">
        <v>99</v>
      </c>
      <c r="C207" s="24" t="s">
        <v>96</v>
      </c>
      <c r="D207" s="26">
        <v>9.08</v>
      </c>
      <c r="E207" s="27"/>
      <c r="F207" s="27">
        <f t="shared" si="25"/>
        <v>0</v>
      </c>
    </row>
    <row r="208" spans="1:6" x14ac:dyDescent="0.25">
      <c r="A208" s="24" t="s">
        <v>74</v>
      </c>
      <c r="B208" s="25" t="s">
        <v>100</v>
      </c>
      <c r="C208" s="24" t="s">
        <v>96</v>
      </c>
      <c r="D208" s="26">
        <v>2.38</v>
      </c>
      <c r="E208" s="27"/>
      <c r="F208" s="27">
        <f t="shared" si="25"/>
        <v>0</v>
      </c>
    </row>
    <row r="209" spans="1:6" x14ac:dyDescent="0.25">
      <c r="A209" s="24" t="s">
        <v>75</v>
      </c>
      <c r="B209" s="25" t="s">
        <v>77</v>
      </c>
      <c r="C209" s="24" t="s">
        <v>63</v>
      </c>
      <c r="D209" s="26">
        <v>46.78</v>
      </c>
      <c r="E209" s="27"/>
      <c r="F209" s="27">
        <f t="shared" si="25"/>
        <v>0</v>
      </c>
    </row>
    <row r="210" spans="1:6" ht="31.5" x14ac:dyDescent="0.25">
      <c r="A210" s="24" t="s">
        <v>76</v>
      </c>
      <c r="B210" s="25" t="s">
        <v>101</v>
      </c>
      <c r="C210" s="24" t="s">
        <v>96</v>
      </c>
      <c r="D210" s="26">
        <v>2.11</v>
      </c>
      <c r="E210" s="27"/>
      <c r="F210" s="27">
        <f t="shared" si="25"/>
        <v>0</v>
      </c>
    </row>
    <row r="211" spans="1:6" x14ac:dyDescent="0.25">
      <c r="A211" s="24" t="s">
        <v>78</v>
      </c>
      <c r="B211" s="25" t="s">
        <v>102</v>
      </c>
      <c r="C211" s="24" t="s">
        <v>63</v>
      </c>
      <c r="D211" s="26">
        <v>26.4</v>
      </c>
      <c r="E211" s="28"/>
      <c r="F211" s="27">
        <f t="shared" si="25"/>
        <v>0</v>
      </c>
    </row>
    <row r="212" spans="1:6" x14ac:dyDescent="0.25">
      <c r="A212" s="29"/>
      <c r="B212" s="30" t="s">
        <v>103</v>
      </c>
      <c r="C212" s="41"/>
      <c r="D212" s="31"/>
      <c r="E212" s="32"/>
      <c r="F212" s="50">
        <f>SUM(F204:F211)</f>
        <v>0</v>
      </c>
    </row>
    <row r="213" spans="1:6" x14ac:dyDescent="0.25">
      <c r="A213" s="33" t="s">
        <v>104</v>
      </c>
      <c r="B213" s="53" t="s">
        <v>105</v>
      </c>
      <c r="C213" s="54"/>
      <c r="D213" s="54"/>
      <c r="E213" s="54"/>
      <c r="F213" s="55"/>
    </row>
    <row r="214" spans="1:6" x14ac:dyDescent="0.25">
      <c r="A214" s="24" t="s">
        <v>12</v>
      </c>
      <c r="B214" s="34" t="s">
        <v>106</v>
      </c>
      <c r="C214" s="24" t="s">
        <v>96</v>
      </c>
      <c r="D214" s="24">
        <v>8.56</v>
      </c>
      <c r="E214" s="35"/>
      <c r="F214" s="27">
        <f t="shared" ref="F214:F218" si="26">+D214*E214</f>
        <v>0</v>
      </c>
    </row>
    <row r="215" spans="1:6" x14ac:dyDescent="0.25">
      <c r="A215" s="24" t="s">
        <v>14</v>
      </c>
      <c r="B215" s="25" t="s">
        <v>100</v>
      </c>
      <c r="C215" s="24" t="s">
        <v>96</v>
      </c>
      <c r="D215" s="26">
        <v>0.96</v>
      </c>
      <c r="E215" s="36"/>
      <c r="F215" s="27">
        <f t="shared" si="26"/>
        <v>0</v>
      </c>
    </row>
    <row r="216" spans="1:6" x14ac:dyDescent="0.25">
      <c r="A216" s="24" t="s">
        <v>17</v>
      </c>
      <c r="B216" s="34" t="s">
        <v>107</v>
      </c>
      <c r="C216" s="24" t="s">
        <v>96</v>
      </c>
      <c r="D216" s="24">
        <v>0.41</v>
      </c>
      <c r="E216" s="35"/>
      <c r="F216" s="27">
        <f t="shared" si="26"/>
        <v>0</v>
      </c>
    </row>
    <row r="217" spans="1:6" ht="31.5" x14ac:dyDescent="0.25">
      <c r="A217" s="24" t="s">
        <v>79</v>
      </c>
      <c r="B217" s="34" t="s">
        <v>108</v>
      </c>
      <c r="C217" s="24" t="s">
        <v>16</v>
      </c>
      <c r="D217" s="24">
        <v>7</v>
      </c>
      <c r="E217" s="35"/>
      <c r="F217" s="27">
        <f t="shared" si="26"/>
        <v>0</v>
      </c>
    </row>
    <row r="218" spans="1:6" x14ac:dyDescent="0.25">
      <c r="A218" s="24" t="s">
        <v>80</v>
      </c>
      <c r="B218" s="34" t="s">
        <v>109</v>
      </c>
      <c r="C218" s="24" t="s">
        <v>63</v>
      </c>
      <c r="D218" s="24">
        <v>14.94</v>
      </c>
      <c r="E218" s="35"/>
      <c r="F218" s="27">
        <f t="shared" si="26"/>
        <v>0</v>
      </c>
    </row>
    <row r="219" spans="1:6" x14ac:dyDescent="0.25">
      <c r="A219" s="37"/>
      <c r="B219" s="30" t="s">
        <v>110</v>
      </c>
      <c r="C219" s="42"/>
      <c r="D219" s="38"/>
      <c r="E219" s="38"/>
      <c r="F219" s="50">
        <f>SUM(F214:F218)</f>
        <v>0</v>
      </c>
    </row>
    <row r="220" spans="1:6" x14ac:dyDescent="0.25">
      <c r="A220" s="23" t="s">
        <v>111</v>
      </c>
      <c r="B220" s="53" t="s">
        <v>112</v>
      </c>
      <c r="C220" s="54"/>
      <c r="D220" s="54"/>
      <c r="E220" s="54"/>
      <c r="F220" s="55"/>
    </row>
    <row r="221" spans="1:6" ht="31.5" x14ac:dyDescent="0.25">
      <c r="A221" s="24" t="s">
        <v>21</v>
      </c>
      <c r="B221" s="34" t="s">
        <v>143</v>
      </c>
      <c r="C221" s="24" t="s">
        <v>113</v>
      </c>
      <c r="D221" s="26">
        <v>3</v>
      </c>
      <c r="E221" s="26"/>
      <c r="F221" s="27">
        <f t="shared" ref="F221:F222" si="27">+D221*E221</f>
        <v>0</v>
      </c>
    </row>
    <row r="222" spans="1:6" ht="31.5" x14ac:dyDescent="0.25">
      <c r="A222" s="24" t="s">
        <v>22</v>
      </c>
      <c r="B222" s="34" t="s">
        <v>114</v>
      </c>
      <c r="C222" s="24" t="s">
        <v>113</v>
      </c>
      <c r="D222" s="26">
        <v>3</v>
      </c>
      <c r="E222" s="26"/>
      <c r="F222" s="27">
        <f t="shared" si="27"/>
        <v>0</v>
      </c>
    </row>
    <row r="223" spans="1:6" x14ac:dyDescent="0.25">
      <c r="A223" s="37"/>
      <c r="B223" s="30" t="s">
        <v>115</v>
      </c>
      <c r="C223" s="42"/>
      <c r="D223" s="38"/>
      <c r="E223" s="38"/>
      <c r="F223" s="50">
        <f>SUM(F221:F222)</f>
        <v>0</v>
      </c>
    </row>
    <row r="224" spans="1:6" x14ac:dyDescent="0.25">
      <c r="A224" s="23" t="s">
        <v>116</v>
      </c>
      <c r="B224" s="53" t="s">
        <v>117</v>
      </c>
      <c r="C224" s="54"/>
      <c r="D224" s="54"/>
      <c r="E224" s="54"/>
      <c r="F224" s="55"/>
    </row>
    <row r="225" spans="1:6" x14ac:dyDescent="0.25">
      <c r="A225" s="24" t="s">
        <v>26</v>
      </c>
      <c r="B225" s="34" t="s">
        <v>118</v>
      </c>
      <c r="C225" s="24" t="s">
        <v>16</v>
      </c>
      <c r="D225" s="39">
        <v>12</v>
      </c>
      <c r="E225" s="39"/>
      <c r="F225" s="27">
        <f t="shared" ref="F225:F228" si="28">+D225*E225</f>
        <v>0</v>
      </c>
    </row>
    <row r="226" spans="1:6" x14ac:dyDescent="0.25">
      <c r="A226" s="24" t="s">
        <v>28</v>
      </c>
      <c r="B226" s="34" t="s">
        <v>119</v>
      </c>
      <c r="C226" s="24" t="s">
        <v>113</v>
      </c>
      <c r="D226" s="39">
        <v>3</v>
      </c>
      <c r="E226" s="39"/>
      <c r="F226" s="27">
        <f t="shared" si="28"/>
        <v>0</v>
      </c>
    </row>
    <row r="227" spans="1:6" x14ac:dyDescent="0.25">
      <c r="A227" s="24" t="s">
        <v>120</v>
      </c>
      <c r="B227" s="34" t="s">
        <v>121</v>
      </c>
      <c r="C227" s="24" t="s">
        <v>16</v>
      </c>
      <c r="D227" s="24">
        <v>6</v>
      </c>
      <c r="E227" s="40"/>
      <c r="F227" s="27">
        <f t="shared" si="28"/>
        <v>0</v>
      </c>
    </row>
    <row r="228" spans="1:6" ht="31.5" x14ac:dyDescent="0.25">
      <c r="A228" s="24" t="s">
        <v>122</v>
      </c>
      <c r="B228" s="34" t="s">
        <v>123</v>
      </c>
      <c r="C228" s="24" t="s">
        <v>16</v>
      </c>
      <c r="D228" s="24">
        <v>6</v>
      </c>
      <c r="E228" s="40"/>
      <c r="F228" s="27">
        <f t="shared" si="28"/>
        <v>0</v>
      </c>
    </row>
    <row r="229" spans="1:6" x14ac:dyDescent="0.25">
      <c r="A229" s="37"/>
      <c r="B229" s="30" t="s">
        <v>124</v>
      </c>
      <c r="C229" s="42"/>
      <c r="D229" s="38"/>
      <c r="E229" s="38"/>
      <c r="F229" s="50">
        <f>SUM(F225:F228)</f>
        <v>0</v>
      </c>
    </row>
    <row r="230" spans="1:6" x14ac:dyDescent="0.25">
      <c r="A230" s="23" t="s">
        <v>125</v>
      </c>
      <c r="B230" s="53" t="s">
        <v>126</v>
      </c>
      <c r="C230" s="54"/>
      <c r="D230" s="54"/>
      <c r="E230" s="54"/>
      <c r="F230" s="55"/>
    </row>
    <row r="231" spans="1:6" x14ac:dyDescent="0.25">
      <c r="A231" s="24" t="s">
        <v>31</v>
      </c>
      <c r="B231" s="34" t="s">
        <v>127</v>
      </c>
      <c r="C231" s="24" t="s">
        <v>63</v>
      </c>
      <c r="D231" s="26">
        <v>102.24</v>
      </c>
      <c r="E231" s="26"/>
      <c r="F231" s="27">
        <f t="shared" ref="F231:F233" si="29">+D231*E231</f>
        <v>0</v>
      </c>
    </row>
    <row r="232" spans="1:6" x14ac:dyDescent="0.25">
      <c r="A232" s="24" t="s">
        <v>33</v>
      </c>
      <c r="B232" s="34" t="s">
        <v>128</v>
      </c>
      <c r="C232" s="24" t="s">
        <v>63</v>
      </c>
      <c r="D232" s="26">
        <v>65.92</v>
      </c>
      <c r="E232" s="26"/>
      <c r="F232" s="27">
        <f t="shared" si="29"/>
        <v>0</v>
      </c>
    </row>
    <row r="233" spans="1:6" x14ac:dyDescent="0.25">
      <c r="A233" s="24" t="s">
        <v>35</v>
      </c>
      <c r="B233" s="34" t="s">
        <v>129</v>
      </c>
      <c r="C233" s="24" t="s">
        <v>63</v>
      </c>
      <c r="D233" s="26">
        <v>36.32</v>
      </c>
      <c r="E233" s="26"/>
      <c r="F233" s="27">
        <f t="shared" si="29"/>
        <v>0</v>
      </c>
    </row>
    <row r="234" spans="1:6" x14ac:dyDescent="0.25">
      <c r="A234" s="37"/>
      <c r="B234" s="30" t="s">
        <v>67</v>
      </c>
      <c r="C234" s="42"/>
      <c r="D234" s="38"/>
      <c r="E234" s="38"/>
      <c r="F234" s="50">
        <f>SUM(F231:F233)</f>
        <v>0</v>
      </c>
    </row>
    <row r="235" spans="1:6" x14ac:dyDescent="0.25">
      <c r="A235" s="23" t="s">
        <v>130</v>
      </c>
      <c r="B235" s="53" t="s">
        <v>131</v>
      </c>
      <c r="C235" s="54"/>
      <c r="D235" s="54"/>
      <c r="E235" s="54"/>
      <c r="F235" s="55"/>
    </row>
    <row r="236" spans="1:6" ht="47.25" x14ac:dyDescent="0.25">
      <c r="A236" s="24" t="s">
        <v>62</v>
      </c>
      <c r="B236" s="34" t="s">
        <v>132</v>
      </c>
      <c r="C236" s="24" t="s">
        <v>133</v>
      </c>
      <c r="D236" s="26">
        <v>1</v>
      </c>
      <c r="E236" s="26"/>
      <c r="F236" s="27">
        <f t="shared" ref="F236:F238" si="30">+D236*E236</f>
        <v>0</v>
      </c>
    </row>
    <row r="237" spans="1:6" ht="77.45" customHeight="1" x14ac:dyDescent="0.25">
      <c r="A237" s="24" t="s">
        <v>64</v>
      </c>
      <c r="B237" s="34" t="s">
        <v>134</v>
      </c>
      <c r="C237" s="24" t="s">
        <v>133</v>
      </c>
      <c r="D237" s="26">
        <v>1</v>
      </c>
      <c r="E237" s="26"/>
      <c r="F237" s="27">
        <f t="shared" si="30"/>
        <v>0</v>
      </c>
    </row>
    <row r="238" spans="1:6" x14ac:dyDescent="0.25">
      <c r="A238" s="24" t="s">
        <v>65</v>
      </c>
      <c r="B238" s="34" t="s">
        <v>137</v>
      </c>
      <c r="C238" s="24" t="s">
        <v>133</v>
      </c>
      <c r="D238" s="26">
        <v>1</v>
      </c>
      <c r="E238" s="26"/>
      <c r="F238" s="27">
        <f t="shared" si="30"/>
        <v>0</v>
      </c>
    </row>
    <row r="239" spans="1:6" x14ac:dyDescent="0.25">
      <c r="A239" s="37"/>
      <c r="B239" s="30" t="s">
        <v>135</v>
      </c>
      <c r="C239" s="42"/>
      <c r="D239" s="38"/>
      <c r="E239" s="38"/>
      <c r="F239" s="50">
        <f>SUM(F236:F238)</f>
        <v>0</v>
      </c>
    </row>
    <row r="240" spans="1:6" x14ac:dyDescent="0.25">
      <c r="A240" s="56" t="s">
        <v>168</v>
      </c>
      <c r="B240" s="56" t="s">
        <v>136</v>
      </c>
      <c r="C240" s="57"/>
      <c r="D240" s="58"/>
      <c r="E240" s="59"/>
      <c r="F240" s="51">
        <f>+F239+F234+F229+F223+F219+F212</f>
        <v>0</v>
      </c>
    </row>
    <row r="242" spans="1:6" x14ac:dyDescent="0.25">
      <c r="A242" s="60" t="s">
        <v>162</v>
      </c>
      <c r="B242" s="60"/>
      <c r="C242" s="60"/>
      <c r="D242" s="60"/>
      <c r="E242" s="60"/>
      <c r="F242" s="18">
        <f>F240</f>
        <v>0</v>
      </c>
    </row>
    <row r="245" spans="1:6" ht="33.6" customHeight="1" x14ac:dyDescent="0.25">
      <c r="A245" s="61" t="s">
        <v>161</v>
      </c>
      <c r="B245" s="61"/>
      <c r="C245" s="61"/>
      <c r="D245" s="61"/>
      <c r="E245" s="61"/>
      <c r="F245" s="52">
        <f>F197+F99+F242</f>
        <v>0</v>
      </c>
    </row>
  </sheetData>
  <mergeCells count="69">
    <mergeCell ref="B2:F2"/>
    <mergeCell ref="B110:E110"/>
    <mergeCell ref="B111:F111"/>
    <mergeCell ref="B108:F108"/>
    <mergeCell ref="B115:E115"/>
    <mergeCell ref="A4:F4"/>
    <mergeCell ref="B18:F18"/>
    <mergeCell ref="B25:E25"/>
    <mergeCell ref="B26:F26"/>
    <mergeCell ref="B29:E29"/>
    <mergeCell ref="B30:F30"/>
    <mergeCell ref="A57:E57"/>
    <mergeCell ref="B6:F6"/>
    <mergeCell ref="B9:E9"/>
    <mergeCell ref="B10:F10"/>
    <mergeCell ref="B12:E12"/>
    <mergeCell ref="B13:F13"/>
    <mergeCell ref="B17:E17"/>
    <mergeCell ref="B45:E45"/>
    <mergeCell ref="B46:F46"/>
    <mergeCell ref="B51:E51"/>
    <mergeCell ref="B52:F52"/>
    <mergeCell ref="B56:E56"/>
    <mergeCell ref="B107:E107"/>
    <mergeCell ref="B59:F59"/>
    <mergeCell ref="B60:F60"/>
    <mergeCell ref="B70:F70"/>
    <mergeCell ref="B77:F77"/>
    <mergeCell ref="B81:F81"/>
    <mergeCell ref="B87:F87"/>
    <mergeCell ref="B92:F92"/>
    <mergeCell ref="A97:B97"/>
    <mergeCell ref="C97:E97"/>
    <mergeCell ref="A99:E99"/>
    <mergeCell ref="B104:F104"/>
    <mergeCell ref="A155:E155"/>
    <mergeCell ref="B157:F157"/>
    <mergeCell ref="B116:F116"/>
    <mergeCell ref="B123:E123"/>
    <mergeCell ref="B124:F124"/>
    <mergeCell ref="B127:E127"/>
    <mergeCell ref="B128:F128"/>
    <mergeCell ref="B143:E143"/>
    <mergeCell ref="B230:F230"/>
    <mergeCell ref="A195:B195"/>
    <mergeCell ref="C195:E195"/>
    <mergeCell ref="A197:E197"/>
    <mergeCell ref="A102:F102"/>
    <mergeCell ref="A200:F200"/>
    <mergeCell ref="B158:F158"/>
    <mergeCell ref="B168:F168"/>
    <mergeCell ref="B175:F175"/>
    <mergeCell ref="B179:F179"/>
    <mergeCell ref="B185:F185"/>
    <mergeCell ref="B190:F190"/>
    <mergeCell ref="B144:F144"/>
    <mergeCell ref="B149:E149"/>
    <mergeCell ref="B150:F150"/>
    <mergeCell ref="B154:E154"/>
    <mergeCell ref="B202:F202"/>
    <mergeCell ref="B203:F203"/>
    <mergeCell ref="B213:F213"/>
    <mergeCell ref="B220:F220"/>
    <mergeCell ref="B224:F224"/>
    <mergeCell ref="B235:F235"/>
    <mergeCell ref="A240:B240"/>
    <mergeCell ref="C240:E240"/>
    <mergeCell ref="A242:E242"/>
    <mergeCell ref="A245:E2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Réhab écoles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Mitima Neema, Florence</dc:creator>
  <cp:lastModifiedBy>Wakoma Kalisya, Dada</cp:lastModifiedBy>
  <dcterms:created xsi:type="dcterms:W3CDTF">2025-06-10T13:32:11Z</dcterms:created>
  <dcterms:modified xsi:type="dcterms:W3CDTF">2025-08-12T09:10:07Z</dcterms:modified>
</cp:coreProperties>
</file>