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akilimali\Downloads\"/>
    </mc:Choice>
  </mc:AlternateContent>
  <xr:revisionPtr revIDLastSave="0" documentId="13_ncr:1_{9FE91EE8-372B-4E20-8075-00A64F3CD00F}" xr6:coauthVersionLast="47" xr6:coauthVersionMax="47" xr10:uidLastSave="{00000000-0000-0000-0000-000000000000}"/>
  <bookViews>
    <workbookView xWindow="-108" yWindow="-108" windowWidth="23256" windowHeight="12456" xr2:uid="{6FBBA595-7A1D-454C-8164-26555E573743}"/>
  </bookViews>
  <sheets>
    <sheet name="DQE" sheetId="1" r:id="rId1"/>
  </sheets>
  <definedNames>
    <definedName name="_xlnm.Print_Area" localSheetId="0">DQE!$A$1:$F$97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F47" i="1"/>
  <c r="F46" i="1"/>
  <c r="D60" i="1"/>
  <c r="F75" i="1"/>
  <c r="F74" i="1"/>
  <c r="F73" i="1"/>
  <c r="F55" i="1" l="1"/>
  <c r="F89" i="1"/>
  <c r="F88" i="1"/>
  <c r="F85" i="1"/>
  <c r="F86" i="1" s="1"/>
  <c r="F82" i="1"/>
  <c r="F83" i="1" s="1"/>
  <c r="F79" i="1"/>
  <c r="F78" i="1"/>
  <c r="F80" i="1" s="1"/>
  <c r="F72" i="1"/>
  <c r="F71" i="1"/>
  <c r="F70" i="1"/>
  <c r="F69" i="1"/>
  <c r="F68" i="1"/>
  <c r="F65" i="1"/>
  <c r="F64" i="1"/>
  <c r="F63" i="1"/>
  <c r="F60" i="1"/>
  <c r="F59" i="1"/>
  <c r="F58" i="1"/>
  <c r="F57" i="1"/>
  <c r="F56" i="1"/>
  <c r="F38" i="1"/>
  <c r="F37" i="1"/>
  <c r="F39" i="1" s="1"/>
  <c r="F33" i="1"/>
  <c r="F25" i="1"/>
  <c r="F23" i="1"/>
  <c r="F22" i="1"/>
  <c r="F19" i="1"/>
  <c r="F18" i="1"/>
  <c r="F17" i="1"/>
  <c r="F16" i="1"/>
  <c r="F15" i="1"/>
  <c r="F14" i="1"/>
  <c r="F50" i="1"/>
  <c r="F45" i="1"/>
  <c r="F44" i="1"/>
  <c r="F34" i="1"/>
  <c r="F32" i="1"/>
  <c r="F28" i="1"/>
  <c r="F10" i="1"/>
  <c r="F9" i="1"/>
  <c r="F7" i="1"/>
  <c r="F49" i="1" l="1"/>
  <c r="F51" i="1" s="1"/>
  <c r="F90" i="1"/>
  <c r="F66" i="1"/>
  <c r="F61" i="1"/>
  <c r="F76" i="1"/>
  <c r="F11" i="1"/>
  <c r="F20" i="1"/>
  <c r="F26" i="1"/>
  <c r="F30" i="1"/>
  <c r="F41" i="1"/>
  <c r="F42" i="1" s="1"/>
  <c r="F29" i="1"/>
  <c r="F31" i="1"/>
  <c r="F91" i="1" l="1"/>
  <c r="F35" i="1"/>
  <c r="F52" i="1" s="1"/>
  <c r="F92" i="1" l="1"/>
</calcChain>
</file>

<file path=xl/sharedStrings.xml><?xml version="1.0" encoding="utf-8"?>
<sst xmlns="http://schemas.openxmlformats.org/spreadsheetml/2006/main" count="222" uniqueCount="123">
  <si>
    <t>En-Tête de l'Entreprise</t>
  </si>
  <si>
    <t>Piece 11 - Cadre du Bordereau du Devis Quantitatif et Estimatif (BDQE) - LOT ….. , Site ….... Province …......</t>
  </si>
  <si>
    <r>
      <rPr>
        <b/>
        <sz val="10"/>
        <color rgb="FFFF0000"/>
        <rFont val="Arial"/>
        <family val="2"/>
      </rPr>
      <t>Note Importante :</t>
    </r>
    <r>
      <rPr>
        <sz val="10"/>
        <color rgb="FFFF0000"/>
        <rFont val="Arial"/>
        <family val="2"/>
      </rPr>
      <t xml:space="preserve">
-Le soumissionnaire devra télécharger le fichier Excel et le remplir exclusivement sur son propre ordinateur, sans altérer les formules ni les quantités pré-remplies.
🛑 Le remplissage en ligne (via navigateur) de ce fichier est strictement interdit.
-Toute modification éventuelle devra faire l’objet d’une demande officielle de clarification adressée à l’UNICEF.
-Les modifications non autorisées entraîneront le rejet de l’offre.
-Pour chaque site ou lot faisant l’objet de la soumission, le soumissionnaire devra :
-Dupliquer la feuille Excel correspondante ;
-Compléter les informations requises ;
-Fournir un tableau récapitulatif par lot ou par site, accompagné d’un total général.</t>
    </r>
  </si>
  <si>
    <t>N°</t>
  </si>
  <si>
    <t xml:space="preserve">DESIGNATION </t>
  </si>
  <si>
    <t>Unité</t>
  </si>
  <si>
    <t>Quantité</t>
  </si>
  <si>
    <t xml:space="preserve">P.U ($) </t>
  </si>
  <si>
    <t xml:space="preserve">P.T ($) </t>
  </si>
  <si>
    <t>A.</t>
  </si>
  <si>
    <t>PRELIMINAIRES</t>
  </si>
  <si>
    <t>0.1</t>
  </si>
  <si>
    <t>Installation du Chantier, Amené du matériels et Repli chantier y compris toutes sujétions</t>
  </si>
  <si>
    <t>fft</t>
  </si>
  <si>
    <t>0.2</t>
  </si>
  <si>
    <t>Travaux de préparation de terrain y compris toutes sujétions suivant le plan de nivellement du site</t>
  </si>
  <si>
    <t>0.2.0</t>
  </si>
  <si>
    <t>Préparation de terrain : Débroussaillage, Défrichage etc. y compris évacuation vers un point de décharge validé.</t>
  </si>
  <si>
    <t>0.2.1</t>
  </si>
  <si>
    <t>Nivellement pour préparation terrain, Déblai/Remblai au cas échéant suivant la nature et la configuration du terrain avant, pendant et après les travaux, faciliter l'évacuation des eaux pluviales et abords du bâtiment y compris toutes sujétions</t>
  </si>
  <si>
    <t>Total (A)</t>
  </si>
  <si>
    <t>B</t>
  </si>
  <si>
    <t>BLOC ESPACE  FILLES</t>
  </si>
  <si>
    <t>B.I</t>
  </si>
  <si>
    <t>FONDATION</t>
  </si>
  <si>
    <t>1.1</t>
  </si>
  <si>
    <t xml:space="preserve">Fouilles et évacuation manuelle des terres Prof: 50 cm y compris compactage sur rouleaux en fond de fouille et toutes sujétions </t>
  </si>
  <si>
    <t>m³</t>
  </si>
  <si>
    <t>1.2</t>
  </si>
  <si>
    <t xml:space="preserve">Béton  de propreté dosé 150 kg/m3 (h= 0,1 cm)  en cas de bon sol  et en B.A dosé à 300kg/m3 en cas de  sol instable (Considérer bon sol dans la soumission)      </t>
  </si>
  <si>
    <t>m3</t>
  </si>
  <si>
    <t>1.4</t>
  </si>
  <si>
    <t xml:space="preserve">Murs de fondation en maçonnerie filante des moellons H: 70 cm </t>
  </si>
  <si>
    <t>1.6</t>
  </si>
  <si>
    <t>Socles des colonnes en béton armé dosé à 350 kg de ciment / m3 ,20x20x70 cm</t>
  </si>
  <si>
    <t>1.7</t>
  </si>
  <si>
    <t>Chainage en béton légèrement  armé (dosé à 350 kg de ciment/m3) au-dessus du mur de fondation, Ep: 10 cm</t>
  </si>
  <si>
    <t>1.8</t>
  </si>
  <si>
    <t>Béton de sous-pavement Lissé sur toute l'assiette du bâtiment (épaisseur 10 cm, dosé à 300 kg/m³), y compris rampe d'accès pour PMR à implanter sur à l'entrée principale (précision à apporter par rapport à la configuration du Terrain)</t>
  </si>
  <si>
    <t>Sous-total</t>
  </si>
  <si>
    <t>B.III</t>
  </si>
  <si>
    <t>ELEVATIONS - OSSATURE EN BETON ARME</t>
  </si>
  <si>
    <t>3.1</t>
  </si>
  <si>
    <t>Murs d'élévations en maçonneries des blocs creux vibrés ou en briques cuites y compris claustrats suivant le plan</t>
  </si>
  <si>
    <t>3.3</t>
  </si>
  <si>
    <r>
      <t>Colonnes en béton armé dosé à 350 kg de ciment/m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, section 15 x 15 cm</t>
    </r>
  </si>
  <si>
    <t>3.5</t>
  </si>
  <si>
    <t>Poutre de chainage Poutres et Consoles en béton armé dosé à 350kg/m³  section 15 x 20 cm</t>
  </si>
  <si>
    <t>3.4</t>
  </si>
  <si>
    <t>Chape en béton sous les fermes légèrement armé (ép. 10cm) à 350 kg/m³</t>
  </si>
  <si>
    <t>B.IV</t>
  </si>
  <si>
    <t>TOITURE - COLLECTE DES EAUX DE PLUIE</t>
  </si>
  <si>
    <t>4.1</t>
  </si>
  <si>
    <t>Fourniture et pose fermes doubles en madriers 5/15 traités contre les insectes et les fonges</t>
  </si>
  <si>
    <t>4.2</t>
  </si>
  <si>
    <t>Fourniture et pose pannes en chevrons 5/5 traités contre les insectes et les fonges</t>
  </si>
  <si>
    <t>4.3</t>
  </si>
  <si>
    <t>Fourniture et pose couverture en tôles Alu Zincs teintées en bleu Unicef</t>
  </si>
  <si>
    <t>m²</t>
  </si>
  <si>
    <t>4.4</t>
  </si>
  <si>
    <t>Fo et Po Planches de rive l: 30 cm, épaisseur:  3 cm y compris Peinture Email</t>
  </si>
  <si>
    <t>ml</t>
  </si>
  <si>
    <t>4.5</t>
  </si>
  <si>
    <t>Fourniture et pose tôles faitières</t>
  </si>
  <si>
    <t>4.6</t>
  </si>
  <si>
    <t>Fourniture et Pose Gouttières métalliques, y compris tous les accessoires de fixation (attaches, fonds, naissances)</t>
  </si>
  <si>
    <t>4.7</t>
  </si>
  <si>
    <t>Fourniture et Pose Descentes en tuyaux métallique , y compris tous les accessoires de fixation</t>
  </si>
  <si>
    <t>B.V</t>
  </si>
  <si>
    <t xml:space="preserve">ENDUITS </t>
  </si>
  <si>
    <t>5.1</t>
  </si>
  <si>
    <t>Enduit au mortier de ciment sur les murs extérieurs dosé 400 kg/m3 et intérieurs dosé 350 kg/m3 en 2 couches, épaisseur 2,5 cm</t>
  </si>
  <si>
    <t>5.2</t>
  </si>
  <si>
    <t>Mince couche d'enduit tyrolien sur crépissage extérieur dosé à 400  kg/m³</t>
  </si>
  <si>
    <t xml:space="preserve">B.VI </t>
  </si>
  <si>
    <t>PLAFONNAGE INTERIEUR ET EXTERIEUR</t>
  </si>
  <si>
    <t>6.1</t>
  </si>
  <si>
    <t>Fourniture et pose faux plafonds en multiplex ép.8 mm minimum+ lattes couvre-joints  y compris gitages en chevrons 7/7 et 5/5 et Peinture latex blanc sur faux plafond</t>
  </si>
  <si>
    <t>B.VII</t>
  </si>
  <si>
    <t>MENUISERIE METALLIQUE ET EN BOIS</t>
  </si>
  <si>
    <t>7.1</t>
  </si>
  <si>
    <t>Fourniture et pose Porte Métallique double semi vitrée de 150 x 220 y compris Peinture Email  bleu  sur menuiserie</t>
  </si>
  <si>
    <t>Pce</t>
  </si>
  <si>
    <t>7.2</t>
  </si>
  <si>
    <t>Fourniture et pose Porte Bois massif 90x210</t>
  </si>
  <si>
    <t>7.3</t>
  </si>
  <si>
    <t>Fourniture et pose Fenêtre Métallique 110x100</t>
  </si>
  <si>
    <t xml:space="preserve">B.XI </t>
  </si>
  <si>
    <t>PEINTURES</t>
  </si>
  <si>
    <t>11.2</t>
  </si>
  <si>
    <t>Peinture latex sur murs intérieurs  et extérieurs y compris Préparation des surfaces (masticage, ponçage, etc…)
Extérieur : Bleu UNICEF et Blanc, Intérieur : Blanc</t>
  </si>
  <si>
    <t>11.6</t>
  </si>
  <si>
    <t>Visibilité Bailleur/UNICEF/Projet ( Contenu à partager par UNICEF)</t>
  </si>
  <si>
    <t>Total (B)</t>
  </si>
  <si>
    <t>C</t>
  </si>
  <si>
    <t>BLOC LATRINE SUR FOSSE SECHE A DEUX BOXES</t>
  </si>
  <si>
    <t>C.I</t>
  </si>
  <si>
    <t xml:space="preserve">Fouilles et évacuation manuelle des terres Prof: 200 cm y compris compactage en fond de fouille et toutes sujétions </t>
  </si>
  <si>
    <t>Murs de fondation en maçonnerie filante en briques cuites</t>
  </si>
  <si>
    <t xml:space="preserve">Socles des colonnes en béton armé dosé à 350 kg de ciment / m3 </t>
  </si>
  <si>
    <t>Chainage en béton légèrement  armé (dosé à 350 kg de ciment/m3) au-dessus du mur de fondation,EP 10</t>
  </si>
  <si>
    <t>Dalle en Béton armé (épaisseur 12 cm, dosé à 350 kg/m³), y compris rampe d'accès pour PMR à implanter sur à l'entrée principale (précision à apporter par rapport à la configuration du Terrain)</t>
  </si>
  <si>
    <t>C.II</t>
  </si>
  <si>
    <t>Murs d'élévations en maçonneries des blocs creux vibrés ou en briques cuites</t>
  </si>
  <si>
    <t>C.III</t>
  </si>
  <si>
    <t>4.8</t>
  </si>
  <si>
    <t>Construction sur Tank Support citerne en maçonnerie en moellons</t>
  </si>
  <si>
    <t>Fo et Po Citerne en plastic de 1000 litres plus accessoires de pose et de puisage/connexion</t>
  </si>
  <si>
    <t>pce</t>
  </si>
  <si>
    <t>C.IV</t>
  </si>
  <si>
    <t>C.V</t>
  </si>
  <si>
    <t>Fourniture et pose faux plafonds en multiplex ép.12 mm + lattes couvre-joints  y compris gitages en chevrons 7/7 et 5/5 et Peinture latex blanc sur faux plafond</t>
  </si>
  <si>
    <t>C.VI</t>
  </si>
  <si>
    <t>Fourniture et pose Porte Métallique avec ouverture de 80 x 220 y compris Peinture Email  bleu  sur menuiserie, y compris dispositif de verrouillage interne et serrurerie et main d'appui/Dispositif pour PMR</t>
  </si>
  <si>
    <t>C.VII</t>
  </si>
  <si>
    <t>Total (C )</t>
  </si>
  <si>
    <t xml:space="preserve">Grand Total  (A) + (B) + ( C ) </t>
  </si>
  <si>
    <t xml:space="preserve">Montant en Lettres  : </t>
  </si>
  <si>
    <t xml:space="preserve">Noms &amp; Signature </t>
  </si>
  <si>
    <t>Lot XX:</t>
  </si>
  <si>
    <t>….....................</t>
  </si>
  <si>
    <t>Sceau de l'Enterprise</t>
  </si>
  <si>
    <r>
      <rPr>
        <b/>
        <sz val="16"/>
        <color rgb="FFFFFFFF"/>
        <rFont val="Arial"/>
        <family val="2"/>
      </rPr>
      <t xml:space="preserve">UNICEF RDC
</t>
    </r>
    <r>
      <rPr>
        <b/>
        <u/>
        <sz val="16"/>
        <color rgb="FFFFFFFF"/>
        <rFont val="Arial"/>
        <family val="2"/>
      </rPr>
      <t xml:space="preserve">
</t>
    </r>
    <r>
      <rPr>
        <b/>
        <u/>
        <sz val="14"/>
        <color rgb="FFFFFFFF"/>
        <rFont val="Arial"/>
        <family val="2"/>
      </rPr>
      <t xml:space="preserve"> TRAVAUX DE CONSTRUCTION DES ESPACES SURS/ESPACE TOYOKANA DANS LA PROVINCES DE L'ITURI, REPARTIS EN 3 LOTS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</si>
</sst>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8"/>
      <name val="Aptos Narrow"/>
      <family val="2"/>
      <scheme val="minor"/>
    </font>
    <font>
      <b/>
      <u/>
      <sz val="16"/>
      <color theme="0"/>
      <name val="Arial"/>
      <family val="2"/>
    </font>
    <font>
      <b/>
      <sz val="16"/>
      <color rgb="FFFFFFFF"/>
      <name val="Arial"/>
      <family val="2"/>
    </font>
    <font>
      <b/>
      <u/>
      <sz val="16"/>
      <color rgb="FFFFFFFF"/>
      <name val="Arial"/>
      <family val="2"/>
    </font>
    <font>
      <b/>
      <u/>
      <sz val="14"/>
      <color rgb="FFFFFFFF"/>
      <name val="Arial"/>
      <family val="2"/>
    </font>
    <font>
      <i/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right" vertical="center"/>
    </xf>
    <xf numFmtId="43" fontId="2" fillId="0" borderId="12" xfId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/>
    </xf>
    <xf numFmtId="43" fontId="2" fillId="0" borderId="13" xfId="1" applyFont="1" applyFill="1" applyBorder="1" applyAlignment="1">
      <alignment horizontal="right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43" fontId="2" fillId="0" borderId="17" xfId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2" fillId="4" borderId="8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43" fontId="6" fillId="5" borderId="19" xfId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3" xfId="0" applyFont="1" applyBorder="1" applyAlignment="1">
      <alignment horizontal="right" vertical="center"/>
    </xf>
    <xf numFmtId="43" fontId="2" fillId="0" borderId="23" xfId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43" fontId="2" fillId="0" borderId="25" xfId="1" applyFont="1" applyFill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2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/>
    </xf>
    <xf numFmtId="43" fontId="2" fillId="0" borderId="29" xfId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 wrapText="1"/>
    </xf>
    <xf numFmtId="43" fontId="2" fillId="0" borderId="23" xfId="1" applyFont="1" applyBorder="1" applyAlignment="1">
      <alignment horizontal="right" vertical="center"/>
    </xf>
    <xf numFmtId="43" fontId="2" fillId="0" borderId="28" xfId="1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164" fontId="6" fillId="5" borderId="19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3" fontId="2" fillId="0" borderId="0" xfId="1" applyFont="1" applyAlignment="1">
      <alignment horizontal="right" vertical="center"/>
    </xf>
    <xf numFmtId="0" fontId="8" fillId="7" borderId="8" xfId="0" applyFont="1" applyFill="1" applyBorder="1" applyAlignment="1">
      <alignment horizontal="center" vertical="center"/>
    </xf>
    <xf numFmtId="43" fontId="8" fillId="7" borderId="19" xfId="1" applyFont="1" applyFill="1" applyBorder="1" applyAlignment="1">
      <alignment horizontal="right" vertical="center"/>
    </xf>
    <xf numFmtId="43" fontId="8" fillId="6" borderId="19" xfId="1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3" fontId="6" fillId="0" borderId="8" xfId="1" applyFont="1" applyFill="1" applyBorder="1" applyAlignment="1">
      <alignment horizontal="center" vertical="center"/>
    </xf>
    <xf numFmtId="43" fontId="2" fillId="0" borderId="12" xfId="1" applyFont="1" applyBorder="1" applyAlignment="1">
      <alignment horizontal="center" vertical="center"/>
    </xf>
    <xf numFmtId="43" fontId="2" fillId="0" borderId="13" xfId="1" applyFont="1" applyBorder="1" applyAlignment="1">
      <alignment horizontal="center" vertical="center"/>
    </xf>
    <xf numFmtId="43" fontId="2" fillId="0" borderId="17" xfId="1" applyFont="1" applyBorder="1" applyAlignment="1">
      <alignment horizontal="center" vertical="center"/>
    </xf>
    <xf numFmtId="43" fontId="2" fillId="0" borderId="23" xfId="1" applyFont="1" applyBorder="1" applyAlignment="1">
      <alignment horizontal="center" vertical="center"/>
    </xf>
    <xf numFmtId="43" fontId="2" fillId="0" borderId="25" xfId="1" applyFont="1" applyBorder="1" applyAlignment="1">
      <alignment horizontal="center" vertical="center"/>
    </xf>
    <xf numFmtId="43" fontId="2" fillId="0" borderId="25" xfId="1" applyFont="1" applyFill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43" fontId="3" fillId="0" borderId="27" xfId="1" applyFont="1" applyFill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43" fontId="3" fillId="0" borderId="23" xfId="1" applyFont="1" applyBorder="1" applyAlignment="1">
      <alignment horizontal="center" vertical="center"/>
    </xf>
    <xf numFmtId="43" fontId="2" fillId="0" borderId="15" xfId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7" borderId="9" xfId="0" applyFont="1" applyFill="1" applyBorder="1" applyAlignment="1">
      <alignment horizontal="right" vertical="center"/>
    </xf>
    <xf numFmtId="0" fontId="8" fillId="7" borderId="10" xfId="0" applyFont="1" applyFill="1" applyBorder="1" applyAlignment="1">
      <alignment horizontal="right" vertical="center"/>
    </xf>
    <xf numFmtId="0" fontId="8" fillId="7" borderId="18" xfId="0" applyFont="1" applyFill="1" applyBorder="1" applyAlignment="1">
      <alignment horizontal="right" vertical="center"/>
    </xf>
    <xf numFmtId="0" fontId="8" fillId="7" borderId="2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left" vertical="center"/>
    </xf>
    <xf numFmtId="0" fontId="12" fillId="4" borderId="20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21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right" vertical="center"/>
    </xf>
    <xf numFmtId="0" fontId="6" fillId="5" borderId="10" xfId="0" applyFont="1" applyFill="1" applyBorder="1" applyAlignment="1">
      <alignment horizontal="right" vertical="center"/>
    </xf>
    <xf numFmtId="0" fontId="6" fillId="5" borderId="18" xfId="0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horizontal="left"/>
    </xf>
    <xf numFmtId="0" fontId="8" fillId="7" borderId="10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left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8" fillId="6" borderId="18" xfId="0" applyFont="1" applyFill="1" applyBorder="1" applyAlignment="1">
      <alignment horizontal="right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DEF1-9523-4DAA-B47A-0C267FADB643}">
  <sheetPr>
    <tabColor rgb="FF00B0F0"/>
  </sheetPr>
  <dimension ref="A1:IK97"/>
  <sheetViews>
    <sheetView tabSelected="1" showWhiteSpace="0" zoomScale="115" zoomScaleNormal="115" zoomScaleSheetLayoutView="100" zoomScalePageLayoutView="93" workbookViewId="0">
      <selection activeCell="A4" sqref="A4:F4"/>
    </sheetView>
  </sheetViews>
  <sheetFormatPr defaultColWidth="9.109375" defaultRowHeight="14.4" x14ac:dyDescent="0.3"/>
  <cols>
    <col min="1" max="1" width="7" style="44" customWidth="1"/>
    <col min="2" max="2" width="78.6640625" style="2" customWidth="1"/>
    <col min="3" max="3" width="7.109375" style="44" customWidth="1"/>
    <col min="4" max="4" width="10.33203125" style="64" customWidth="1"/>
    <col min="5" max="5" width="13.6640625" style="46" customWidth="1"/>
    <col min="6" max="6" width="20.88671875" style="47" customWidth="1"/>
    <col min="21" max="16384" width="9.109375" style="1"/>
  </cols>
  <sheetData>
    <row r="1" spans="1:245" ht="21.6" customHeight="1" x14ac:dyDescent="0.3">
      <c r="A1" s="83" t="s">
        <v>0</v>
      </c>
      <c r="B1" s="83"/>
      <c r="C1" s="83"/>
      <c r="D1" s="83"/>
      <c r="E1" s="83"/>
      <c r="F1" s="83"/>
    </row>
    <row r="2" spans="1:245" s="2" customFormat="1" ht="87.6" customHeight="1" x14ac:dyDescent="0.3">
      <c r="A2" s="84" t="s">
        <v>122</v>
      </c>
      <c r="B2" s="85"/>
      <c r="C2" s="85"/>
      <c r="D2" s="85"/>
      <c r="E2" s="85"/>
      <c r="F2" s="86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</row>
    <row r="3" spans="1:245" s="2" customFormat="1" ht="29.1" customHeight="1" x14ac:dyDescent="0.3">
      <c r="A3" s="87" t="s">
        <v>1</v>
      </c>
      <c r="B3" s="88"/>
      <c r="C3" s="88"/>
      <c r="D3" s="88"/>
      <c r="E3" s="88"/>
      <c r="F3" s="89"/>
    </row>
    <row r="4" spans="1:245" s="2" customFormat="1" ht="138.9" customHeight="1" x14ac:dyDescent="0.3">
      <c r="A4" s="90" t="s">
        <v>2</v>
      </c>
      <c r="B4" s="91"/>
      <c r="C4" s="91"/>
      <c r="D4" s="91"/>
      <c r="E4" s="91"/>
      <c r="F4" s="92"/>
    </row>
    <row r="5" spans="1:245" s="54" customFormat="1" ht="28.5" customHeight="1" x14ac:dyDescent="0.3">
      <c r="A5" s="51" t="s">
        <v>3</v>
      </c>
      <c r="B5" s="52" t="s">
        <v>4</v>
      </c>
      <c r="C5" s="51" t="s">
        <v>5</v>
      </c>
      <c r="D5" s="55" t="s">
        <v>6</v>
      </c>
      <c r="E5" s="53" t="s">
        <v>7</v>
      </c>
      <c r="F5" s="53" t="s">
        <v>8</v>
      </c>
    </row>
    <row r="6" spans="1:245" ht="17.399999999999999" customHeight="1" x14ac:dyDescent="0.3">
      <c r="A6" s="48" t="s">
        <v>9</v>
      </c>
      <c r="B6" s="93" t="s">
        <v>10</v>
      </c>
      <c r="C6" s="94"/>
      <c r="D6" s="94"/>
      <c r="E6" s="94"/>
      <c r="F6" s="95"/>
    </row>
    <row r="7" spans="1:245" s="2" customFormat="1" ht="33.6" customHeight="1" x14ac:dyDescent="0.3">
      <c r="A7" s="4" t="s">
        <v>11</v>
      </c>
      <c r="B7" s="5" t="s">
        <v>12</v>
      </c>
      <c r="C7" s="4" t="s">
        <v>13</v>
      </c>
      <c r="D7" s="56">
        <v>1</v>
      </c>
      <c r="E7" s="6"/>
      <c r="F7" s="7">
        <f>D7*E7</f>
        <v>0</v>
      </c>
    </row>
    <row r="8" spans="1:245" s="2" customFormat="1" ht="18.899999999999999" customHeight="1" x14ac:dyDescent="0.3">
      <c r="A8" s="8" t="s">
        <v>14</v>
      </c>
      <c r="B8" s="96" t="s">
        <v>15</v>
      </c>
      <c r="C8" s="97"/>
      <c r="D8" s="97"/>
      <c r="E8" s="97"/>
      <c r="F8" s="98"/>
    </row>
    <row r="9" spans="1:245" s="2" customFormat="1" ht="29.1" customHeight="1" x14ac:dyDescent="0.3">
      <c r="A9" s="8" t="s">
        <v>16</v>
      </c>
      <c r="B9" s="9" t="s">
        <v>17</v>
      </c>
      <c r="C9" s="8" t="s">
        <v>13</v>
      </c>
      <c r="D9" s="67">
        <v>1</v>
      </c>
      <c r="E9" s="10"/>
      <c r="F9" s="11">
        <f>D9*E9</f>
        <v>0</v>
      </c>
    </row>
    <row r="10" spans="1:245" ht="45.9" customHeight="1" thickBot="1" x14ac:dyDescent="0.35">
      <c r="A10" s="8" t="s">
        <v>18</v>
      </c>
      <c r="B10" s="12" t="s">
        <v>19</v>
      </c>
      <c r="C10" s="8" t="s">
        <v>13</v>
      </c>
      <c r="D10" s="57">
        <v>1</v>
      </c>
      <c r="E10" s="10"/>
      <c r="F10" s="11">
        <f>D10*E10</f>
        <v>0</v>
      </c>
    </row>
    <row r="11" spans="1:245" s="16" customFormat="1" ht="24.6" customHeight="1" thickBot="1" x14ac:dyDescent="0.35">
      <c r="A11" s="71" t="s">
        <v>20</v>
      </c>
      <c r="B11" s="72"/>
      <c r="C11" s="72"/>
      <c r="D11" s="72"/>
      <c r="E11" s="73"/>
      <c r="F11" s="49">
        <f>SUM(F9:F10,F7)</f>
        <v>0</v>
      </c>
    </row>
    <row r="12" spans="1:245" s="17" customFormat="1" ht="23.4" customHeight="1" x14ac:dyDescent="0.3">
      <c r="A12" s="48" t="s">
        <v>21</v>
      </c>
      <c r="B12" s="74" t="s">
        <v>22</v>
      </c>
      <c r="C12" s="75"/>
      <c r="D12" s="75"/>
      <c r="E12" s="75"/>
      <c r="F12" s="76"/>
    </row>
    <row r="13" spans="1:245" customFormat="1" ht="14.4" customHeight="1" x14ac:dyDescent="0.3">
      <c r="A13" s="18" t="s">
        <v>23</v>
      </c>
      <c r="B13" s="77" t="s">
        <v>24</v>
      </c>
      <c r="C13" s="78"/>
      <c r="D13" s="78"/>
      <c r="E13" s="78"/>
      <c r="F13" s="79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pans="1:245" s="2" customFormat="1" ht="33" customHeight="1" x14ac:dyDescent="0.3">
      <c r="A14" s="4" t="s">
        <v>25</v>
      </c>
      <c r="B14" s="19" t="s">
        <v>26</v>
      </c>
      <c r="C14" s="4" t="s">
        <v>27</v>
      </c>
      <c r="D14" s="56">
        <v>14.084999999999999</v>
      </c>
      <c r="E14" s="6"/>
      <c r="F14" s="7">
        <f t="shared" ref="F14:F19" si="0">D14*E14</f>
        <v>0</v>
      </c>
    </row>
    <row r="15" spans="1:245" customFormat="1" ht="32.4" customHeight="1" x14ac:dyDescent="0.3">
      <c r="A15" s="8" t="s">
        <v>28</v>
      </c>
      <c r="B15" s="12" t="s">
        <v>29</v>
      </c>
      <c r="C15" s="8" t="s">
        <v>30</v>
      </c>
      <c r="D15" s="57">
        <v>3</v>
      </c>
      <c r="E15" s="10"/>
      <c r="F15" s="11">
        <f t="shared" si="0"/>
        <v>0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</row>
    <row r="16" spans="1:245" customFormat="1" ht="17.399999999999999" customHeight="1" x14ac:dyDescent="0.3">
      <c r="A16" s="8" t="s">
        <v>31</v>
      </c>
      <c r="B16" s="20" t="s">
        <v>32</v>
      </c>
      <c r="C16" s="8" t="s">
        <v>27</v>
      </c>
      <c r="D16" s="57">
        <v>14</v>
      </c>
      <c r="E16" s="10"/>
      <c r="F16" s="11">
        <f t="shared" si="0"/>
        <v>0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</row>
    <row r="17" spans="1:245" customFormat="1" ht="17.100000000000001" customHeight="1" x14ac:dyDescent="0.3">
      <c r="A17" s="8" t="s">
        <v>33</v>
      </c>
      <c r="B17" s="12" t="s">
        <v>34</v>
      </c>
      <c r="C17" s="8" t="s">
        <v>27</v>
      </c>
      <c r="D17" s="57">
        <v>0.5</v>
      </c>
      <c r="E17" s="10"/>
      <c r="F17" s="11">
        <f t="shared" si="0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</row>
    <row r="18" spans="1:245" customFormat="1" ht="30.9" customHeight="1" x14ac:dyDescent="0.3">
      <c r="A18" s="8" t="s">
        <v>35</v>
      </c>
      <c r="B18" s="12" t="s">
        <v>36</v>
      </c>
      <c r="C18" s="8" t="s">
        <v>27</v>
      </c>
      <c r="D18" s="57">
        <v>2</v>
      </c>
      <c r="E18" s="10"/>
      <c r="F18" s="11">
        <f t="shared" si="0"/>
        <v>0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</row>
    <row r="19" spans="1:245" customFormat="1" ht="54" customHeight="1" thickBot="1" x14ac:dyDescent="0.35">
      <c r="A19" s="13" t="s">
        <v>37</v>
      </c>
      <c r="B19" s="21" t="s">
        <v>38</v>
      </c>
      <c r="C19" s="13" t="s">
        <v>27</v>
      </c>
      <c r="D19" s="58">
        <v>8.5</v>
      </c>
      <c r="E19" s="14"/>
      <c r="F19" s="15">
        <f t="shared" si="0"/>
        <v>0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</row>
    <row r="20" spans="1:245" customFormat="1" ht="23.1" customHeight="1" thickBot="1" x14ac:dyDescent="0.35">
      <c r="A20" s="80" t="s">
        <v>39</v>
      </c>
      <c r="B20" s="81"/>
      <c r="C20" s="81"/>
      <c r="D20" s="81"/>
      <c r="E20" s="82"/>
      <c r="F20" s="22">
        <f>+SUM(F14:F19)</f>
        <v>0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</row>
    <row r="21" spans="1:245" ht="20.399999999999999" customHeight="1" x14ac:dyDescent="0.25">
      <c r="A21" s="18" t="s">
        <v>40</v>
      </c>
      <c r="B21" s="99" t="s">
        <v>41</v>
      </c>
      <c r="C21" s="100"/>
      <c r="D21" s="100"/>
      <c r="E21" s="100"/>
      <c r="F21" s="10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45" ht="27.6" customHeight="1" x14ac:dyDescent="0.3">
      <c r="A22" s="23" t="s">
        <v>42</v>
      </c>
      <c r="B22" s="38" t="s">
        <v>43</v>
      </c>
      <c r="C22" s="23" t="s">
        <v>27</v>
      </c>
      <c r="D22" s="59">
        <v>22</v>
      </c>
      <c r="E22" s="25"/>
      <c r="F22" s="26">
        <f>D22*E22</f>
        <v>0</v>
      </c>
    </row>
    <row r="23" spans="1:245" ht="21.6" customHeight="1" x14ac:dyDescent="0.3">
      <c r="A23" s="27" t="s">
        <v>44</v>
      </c>
      <c r="B23" s="28" t="s">
        <v>45</v>
      </c>
      <c r="C23" s="27" t="s">
        <v>27</v>
      </c>
      <c r="D23" s="60">
        <v>1</v>
      </c>
      <c r="E23" s="29"/>
      <c r="F23" s="30">
        <f>D23*E23</f>
        <v>0</v>
      </c>
    </row>
    <row r="24" spans="1:245" ht="30.6" customHeight="1" x14ac:dyDescent="0.3">
      <c r="A24" s="27" t="s">
        <v>46</v>
      </c>
      <c r="B24" s="33" t="s">
        <v>47</v>
      </c>
      <c r="C24" s="27" t="s">
        <v>27</v>
      </c>
      <c r="D24" s="60">
        <v>1.5</v>
      </c>
      <c r="E24" s="29"/>
      <c r="F24" s="30"/>
    </row>
    <row r="25" spans="1:245" ht="17.100000000000001" customHeight="1" thickBot="1" x14ac:dyDescent="0.35">
      <c r="A25" s="27" t="s">
        <v>48</v>
      </c>
      <c r="B25" s="28" t="s">
        <v>49</v>
      </c>
      <c r="C25" s="27" t="s">
        <v>27</v>
      </c>
      <c r="D25" s="60">
        <v>0.9</v>
      </c>
      <c r="E25" s="29"/>
      <c r="F25" s="30">
        <f>D25*E25</f>
        <v>0</v>
      </c>
    </row>
    <row r="26" spans="1:245" ht="21.9" customHeight="1" thickBot="1" x14ac:dyDescent="0.35">
      <c r="A26" s="80" t="s">
        <v>39</v>
      </c>
      <c r="B26" s="81"/>
      <c r="C26" s="81"/>
      <c r="D26" s="81"/>
      <c r="E26" s="82"/>
      <c r="F26" s="22">
        <f>+SUM(F22:F25)</f>
        <v>0</v>
      </c>
    </row>
    <row r="27" spans="1:245" ht="14.4" customHeight="1" x14ac:dyDescent="0.3">
      <c r="A27" s="18" t="s">
        <v>50</v>
      </c>
      <c r="B27" s="77" t="s">
        <v>51</v>
      </c>
      <c r="C27" s="78"/>
      <c r="D27" s="78"/>
      <c r="E27" s="78"/>
      <c r="F27" s="79"/>
    </row>
    <row r="28" spans="1:245" ht="17.399999999999999" customHeight="1" x14ac:dyDescent="0.3">
      <c r="A28" s="23" t="s">
        <v>52</v>
      </c>
      <c r="B28" s="24" t="s">
        <v>53</v>
      </c>
      <c r="C28" s="23" t="s">
        <v>27</v>
      </c>
      <c r="D28" s="59">
        <v>1.8</v>
      </c>
      <c r="E28" s="25"/>
      <c r="F28" s="26">
        <f t="shared" ref="F28:F34" si="1">+D28*E28</f>
        <v>0</v>
      </c>
    </row>
    <row r="29" spans="1:245" ht="18.899999999999999" customHeight="1" x14ac:dyDescent="0.3">
      <c r="A29" s="27" t="s">
        <v>54</v>
      </c>
      <c r="B29" s="28" t="s">
        <v>55</v>
      </c>
      <c r="C29" s="27" t="s">
        <v>27</v>
      </c>
      <c r="D29" s="60">
        <v>1.2</v>
      </c>
      <c r="E29" s="29"/>
      <c r="F29" s="30">
        <f t="shared" si="1"/>
        <v>0</v>
      </c>
    </row>
    <row r="30" spans="1:245" ht="18.899999999999999" customHeight="1" x14ac:dyDescent="0.3">
      <c r="A30" s="27" t="s">
        <v>56</v>
      </c>
      <c r="B30" s="28" t="s">
        <v>57</v>
      </c>
      <c r="C30" s="27" t="s">
        <v>58</v>
      </c>
      <c r="D30" s="60">
        <v>180</v>
      </c>
      <c r="E30" s="29"/>
      <c r="F30" s="30">
        <f t="shared" si="1"/>
        <v>0</v>
      </c>
    </row>
    <row r="31" spans="1:245" ht="21.6" customHeight="1" x14ac:dyDescent="0.3">
      <c r="A31" s="27" t="s">
        <v>59</v>
      </c>
      <c r="B31" s="28" t="s">
        <v>60</v>
      </c>
      <c r="C31" s="27" t="s">
        <v>61</v>
      </c>
      <c r="D31" s="60">
        <v>54</v>
      </c>
      <c r="E31" s="29"/>
      <c r="F31" s="30">
        <f t="shared" si="1"/>
        <v>0</v>
      </c>
    </row>
    <row r="32" spans="1:245" ht="17.399999999999999" customHeight="1" x14ac:dyDescent="0.3">
      <c r="A32" s="27" t="s">
        <v>62</v>
      </c>
      <c r="B32" s="28" t="s">
        <v>63</v>
      </c>
      <c r="C32" s="27" t="s">
        <v>61</v>
      </c>
      <c r="D32" s="60">
        <v>15</v>
      </c>
      <c r="E32" s="29"/>
      <c r="F32" s="30">
        <f t="shared" si="1"/>
        <v>0</v>
      </c>
    </row>
    <row r="33" spans="1:245" ht="33.9" customHeight="1" x14ac:dyDescent="0.3">
      <c r="A33" s="27" t="s">
        <v>64</v>
      </c>
      <c r="B33" s="33" t="s">
        <v>65</v>
      </c>
      <c r="C33" s="27" t="s">
        <v>61</v>
      </c>
      <c r="D33" s="60">
        <v>30</v>
      </c>
      <c r="E33" s="29"/>
      <c r="F33" s="30">
        <f t="shared" si="1"/>
        <v>0</v>
      </c>
    </row>
    <row r="34" spans="1:245" ht="33.6" customHeight="1" thickBot="1" x14ac:dyDescent="0.35">
      <c r="A34" s="27" t="s">
        <v>66</v>
      </c>
      <c r="B34" s="33" t="s">
        <v>67</v>
      </c>
      <c r="C34" s="27" t="s">
        <v>61</v>
      </c>
      <c r="D34" s="61">
        <v>32</v>
      </c>
      <c r="E34" s="29"/>
      <c r="F34" s="30">
        <f t="shared" si="1"/>
        <v>0</v>
      </c>
    </row>
    <row r="35" spans="1:245" customFormat="1" ht="24.6" customHeight="1" thickBot="1" x14ac:dyDescent="0.35">
      <c r="A35" s="80" t="s">
        <v>39</v>
      </c>
      <c r="B35" s="81"/>
      <c r="C35" s="81"/>
      <c r="D35" s="81"/>
      <c r="E35" s="82"/>
      <c r="F35" s="22">
        <f>SUM(F28:F34)</f>
        <v>0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pans="1:245" customFormat="1" ht="17.100000000000001" customHeight="1" x14ac:dyDescent="0.3">
      <c r="A36" s="18" t="s">
        <v>68</v>
      </c>
      <c r="B36" s="77" t="s">
        <v>69</v>
      </c>
      <c r="C36" s="78"/>
      <c r="D36" s="78"/>
      <c r="E36" s="78"/>
      <c r="F36" s="79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</row>
    <row r="37" spans="1:245" customFormat="1" ht="32.1" customHeight="1" x14ac:dyDescent="0.3">
      <c r="A37" s="34" t="s">
        <v>70</v>
      </c>
      <c r="B37" s="35" t="s">
        <v>71</v>
      </c>
      <c r="C37" s="34" t="s">
        <v>58</v>
      </c>
      <c r="D37" s="62">
        <v>290</v>
      </c>
      <c r="E37" s="36"/>
      <c r="F37" s="37">
        <f>D37*E37</f>
        <v>0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</row>
    <row r="38" spans="1:245" customFormat="1" ht="15" thickBot="1" x14ac:dyDescent="0.35">
      <c r="A38" s="34" t="s">
        <v>72</v>
      </c>
      <c r="B38" s="35" t="s">
        <v>73</v>
      </c>
      <c r="C38" s="34" t="s">
        <v>58</v>
      </c>
      <c r="D38" s="62">
        <v>160</v>
      </c>
      <c r="E38" s="36"/>
      <c r="F38" s="37">
        <f>D38*E38</f>
        <v>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</row>
    <row r="39" spans="1:245" customFormat="1" ht="20.399999999999999" customHeight="1" thickBot="1" x14ac:dyDescent="0.35">
      <c r="A39" s="80" t="s">
        <v>39</v>
      </c>
      <c r="B39" s="81"/>
      <c r="C39" s="81"/>
      <c r="D39" s="81"/>
      <c r="E39" s="82"/>
      <c r="F39" s="22">
        <f>+F37</f>
        <v>0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</row>
    <row r="40" spans="1:245" customFormat="1" ht="15.9" customHeight="1" x14ac:dyDescent="0.3">
      <c r="A40" s="18" t="s">
        <v>74</v>
      </c>
      <c r="B40" s="77" t="s">
        <v>75</v>
      </c>
      <c r="C40" s="78"/>
      <c r="D40" s="78"/>
      <c r="E40" s="78"/>
      <c r="F40" s="79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</row>
    <row r="41" spans="1:245" customFormat="1" ht="36.6" customHeight="1" thickBot="1" x14ac:dyDescent="0.35">
      <c r="A41" s="23" t="s">
        <v>76</v>
      </c>
      <c r="B41" s="38" t="s">
        <v>77</v>
      </c>
      <c r="C41" s="23" t="s">
        <v>58</v>
      </c>
      <c r="D41" s="59">
        <v>70</v>
      </c>
      <c r="E41" s="25"/>
      <c r="F41" s="26">
        <f>D41*E41</f>
        <v>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</row>
    <row r="42" spans="1:245" customFormat="1" ht="20.399999999999999" customHeight="1" thickBot="1" x14ac:dyDescent="0.35">
      <c r="A42" s="80" t="s">
        <v>39</v>
      </c>
      <c r="B42" s="81"/>
      <c r="C42" s="81"/>
      <c r="D42" s="81"/>
      <c r="E42" s="82"/>
      <c r="F42" s="22">
        <f>F41</f>
        <v>0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</row>
    <row r="43" spans="1:245" customFormat="1" ht="20.100000000000001" customHeight="1" x14ac:dyDescent="0.3">
      <c r="A43" s="18" t="s">
        <v>78</v>
      </c>
      <c r="B43" s="99" t="s">
        <v>79</v>
      </c>
      <c r="C43" s="100"/>
      <c r="D43" s="100"/>
      <c r="E43" s="100"/>
      <c r="F43" s="10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</row>
    <row r="44" spans="1:245" customFormat="1" ht="27.6" x14ac:dyDescent="0.3">
      <c r="A44" s="23" t="s">
        <v>80</v>
      </c>
      <c r="B44" s="38" t="s">
        <v>81</v>
      </c>
      <c r="C44" s="23" t="s">
        <v>82</v>
      </c>
      <c r="D44" s="59">
        <v>2</v>
      </c>
      <c r="E44" s="25"/>
      <c r="F44" s="26">
        <f t="shared" ref="F44:F45" si="2">D44*E44</f>
        <v>0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</row>
    <row r="45" spans="1:245" customFormat="1" x14ac:dyDescent="0.3">
      <c r="A45" s="27" t="s">
        <v>83</v>
      </c>
      <c r="B45" s="33" t="s">
        <v>84</v>
      </c>
      <c r="C45" s="27" t="s">
        <v>82</v>
      </c>
      <c r="D45" s="60">
        <v>1</v>
      </c>
      <c r="E45" s="29"/>
      <c r="F45" s="30">
        <f t="shared" si="2"/>
        <v>0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</row>
    <row r="46" spans="1:245" customFormat="1" ht="15" thickBot="1" x14ac:dyDescent="0.35">
      <c r="A46" s="27" t="s">
        <v>85</v>
      </c>
      <c r="B46" s="33" t="s">
        <v>86</v>
      </c>
      <c r="C46" s="27" t="s">
        <v>82</v>
      </c>
      <c r="D46" s="60">
        <v>1</v>
      </c>
      <c r="E46" s="29"/>
      <c r="F46" s="30">
        <f t="shared" ref="F46" si="3">D46*E46</f>
        <v>0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</row>
    <row r="47" spans="1:245" customFormat="1" ht="21.9" customHeight="1" thickBot="1" x14ac:dyDescent="0.35">
      <c r="A47" s="80" t="s">
        <v>39</v>
      </c>
      <c r="B47" s="81"/>
      <c r="C47" s="81"/>
      <c r="D47" s="81"/>
      <c r="E47" s="82"/>
      <c r="F47" s="22">
        <f>F44+F45+F46</f>
        <v>0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</row>
    <row r="48" spans="1:245" customFormat="1" ht="17.399999999999999" customHeight="1" x14ac:dyDescent="0.3">
      <c r="A48" s="18" t="s">
        <v>87</v>
      </c>
      <c r="B48" s="99" t="s">
        <v>88</v>
      </c>
      <c r="C48" s="100"/>
      <c r="D48" s="100"/>
      <c r="E48" s="100"/>
      <c r="F48" s="10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</row>
    <row r="49" spans="1:245" customFormat="1" ht="51.9" customHeight="1" x14ac:dyDescent="0.3">
      <c r="A49" s="23" t="s">
        <v>89</v>
      </c>
      <c r="B49" s="41" t="s">
        <v>90</v>
      </c>
      <c r="C49" s="23" t="s">
        <v>58</v>
      </c>
      <c r="D49" s="66">
        <f>+D37</f>
        <v>290</v>
      </c>
      <c r="E49" s="25"/>
      <c r="F49" s="39">
        <f>D49*E49</f>
        <v>0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</row>
    <row r="50" spans="1:245" ht="18.899999999999999" customHeight="1" thickBot="1" x14ac:dyDescent="0.35">
      <c r="A50" s="31" t="s">
        <v>91</v>
      </c>
      <c r="B50" s="42" t="s">
        <v>92</v>
      </c>
      <c r="C50" s="31" t="s">
        <v>13</v>
      </c>
      <c r="D50" s="63">
        <v>1</v>
      </c>
      <c r="E50" s="32"/>
      <c r="F50" s="40">
        <f>D50*E50</f>
        <v>0</v>
      </c>
    </row>
    <row r="51" spans="1:245" ht="18.899999999999999" customHeight="1" thickBot="1" x14ac:dyDescent="0.35">
      <c r="A51" s="80" t="s">
        <v>39</v>
      </c>
      <c r="B51" s="81"/>
      <c r="C51" s="81"/>
      <c r="D51" s="81"/>
      <c r="E51" s="82"/>
      <c r="F51" s="43">
        <f>F50+F49</f>
        <v>0</v>
      </c>
    </row>
    <row r="52" spans="1:245" customFormat="1" ht="32.1" customHeight="1" thickBot="1" x14ac:dyDescent="0.35">
      <c r="A52" s="71" t="s">
        <v>93</v>
      </c>
      <c r="B52" s="72"/>
      <c r="C52" s="72"/>
      <c r="D52" s="72"/>
      <c r="E52" s="73"/>
      <c r="F52" s="49">
        <f>SUM(F51,F47,F42,F39,F35,F26,F20)</f>
        <v>0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</row>
    <row r="53" spans="1:245" s="17" customFormat="1" ht="23.4" customHeight="1" x14ac:dyDescent="0.3">
      <c r="A53" s="48" t="s">
        <v>94</v>
      </c>
      <c r="B53" s="105" t="s">
        <v>95</v>
      </c>
      <c r="C53" s="106"/>
      <c r="D53" s="106"/>
      <c r="E53" s="106"/>
      <c r="F53" s="107"/>
    </row>
    <row r="54" spans="1:245" customFormat="1" ht="21.6" customHeight="1" x14ac:dyDescent="0.3">
      <c r="A54" s="18" t="s">
        <v>96</v>
      </c>
      <c r="B54" s="77" t="s">
        <v>24</v>
      </c>
      <c r="C54" s="78"/>
      <c r="D54" s="78"/>
      <c r="E54" s="78"/>
      <c r="F54" s="79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</row>
    <row r="55" spans="1:245" s="2" customFormat="1" ht="33" customHeight="1" x14ac:dyDescent="0.3">
      <c r="A55" s="4" t="s">
        <v>25</v>
      </c>
      <c r="B55" s="19" t="s">
        <v>97</v>
      </c>
      <c r="C55" s="4" t="s">
        <v>27</v>
      </c>
      <c r="D55" s="56">
        <v>17.82</v>
      </c>
      <c r="E55" s="6"/>
      <c r="F55" s="7">
        <f t="shared" ref="F55:F60" si="4">D55*E55</f>
        <v>0</v>
      </c>
    </row>
    <row r="56" spans="1:245" customFormat="1" ht="32.4" customHeight="1" x14ac:dyDescent="0.3">
      <c r="A56" s="8" t="s">
        <v>28</v>
      </c>
      <c r="B56" s="12" t="s">
        <v>29</v>
      </c>
      <c r="C56" s="8" t="s">
        <v>30</v>
      </c>
      <c r="D56" s="57">
        <v>0.89100000000000001</v>
      </c>
      <c r="E56" s="10"/>
      <c r="F56" s="11">
        <f t="shared" si="4"/>
        <v>0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</row>
    <row r="57" spans="1:245" customFormat="1" ht="17.399999999999999" customHeight="1" x14ac:dyDescent="0.3">
      <c r="A57" s="8" t="s">
        <v>31</v>
      </c>
      <c r="B57" s="20" t="s">
        <v>98</v>
      </c>
      <c r="C57" s="8" t="s">
        <v>27</v>
      </c>
      <c r="D57" s="57">
        <v>4.1579999999999995</v>
      </c>
      <c r="E57" s="10"/>
      <c r="F57" s="11">
        <f t="shared" si="4"/>
        <v>0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</row>
    <row r="58" spans="1:245" customFormat="1" ht="17.100000000000001" customHeight="1" x14ac:dyDescent="0.3">
      <c r="A58" s="8" t="s">
        <v>33</v>
      </c>
      <c r="B58" s="12" t="s">
        <v>99</v>
      </c>
      <c r="C58" s="8" t="s">
        <v>27</v>
      </c>
      <c r="D58" s="57">
        <v>0.11200000000000002</v>
      </c>
      <c r="E58" s="10"/>
      <c r="F58" s="11">
        <f t="shared" si="4"/>
        <v>0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</row>
    <row r="59" spans="1:245" customFormat="1" ht="30.9" customHeight="1" x14ac:dyDescent="0.3">
      <c r="A59" s="8" t="s">
        <v>35</v>
      </c>
      <c r="B59" s="12" t="s">
        <v>100</v>
      </c>
      <c r="C59" s="8" t="s">
        <v>27</v>
      </c>
      <c r="D59" s="57">
        <v>0.59400000000000008</v>
      </c>
      <c r="E59" s="10"/>
      <c r="F59" s="11">
        <f t="shared" si="4"/>
        <v>0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</row>
    <row r="60" spans="1:245" customFormat="1" ht="43.5" customHeight="1" thickBot="1" x14ac:dyDescent="0.35">
      <c r="A60" s="13" t="s">
        <v>37</v>
      </c>
      <c r="B60" s="21" t="s">
        <v>101</v>
      </c>
      <c r="C60" s="13" t="s">
        <v>27</v>
      </c>
      <c r="D60" s="58">
        <f>1.122+0.75</f>
        <v>1.8720000000000001</v>
      </c>
      <c r="E60" s="14"/>
      <c r="F60" s="15">
        <f t="shared" si="4"/>
        <v>0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</row>
    <row r="61" spans="1:245" customFormat="1" ht="23.1" customHeight="1" thickBot="1" x14ac:dyDescent="0.35">
      <c r="A61" s="80" t="s">
        <v>39</v>
      </c>
      <c r="B61" s="81"/>
      <c r="C61" s="81"/>
      <c r="D61" s="81"/>
      <c r="E61" s="82"/>
      <c r="F61" s="22">
        <f>+SUM(F55:F60)</f>
        <v>0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</row>
    <row r="62" spans="1:245" ht="20.399999999999999" customHeight="1" x14ac:dyDescent="0.25">
      <c r="A62" s="18" t="s">
        <v>102</v>
      </c>
      <c r="B62" s="99" t="s">
        <v>41</v>
      </c>
      <c r="C62" s="100"/>
      <c r="D62" s="100"/>
      <c r="E62" s="100"/>
      <c r="F62" s="10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45" ht="20.100000000000001" customHeight="1" x14ac:dyDescent="0.3">
      <c r="A63" s="23" t="s">
        <v>42</v>
      </c>
      <c r="B63" s="24" t="s">
        <v>103</v>
      </c>
      <c r="C63" s="23" t="s">
        <v>27</v>
      </c>
      <c r="D63" s="59">
        <v>6.1227</v>
      </c>
      <c r="E63" s="25"/>
      <c r="F63" s="26">
        <f>D63*E63</f>
        <v>0</v>
      </c>
    </row>
    <row r="64" spans="1:245" ht="21.6" customHeight="1" x14ac:dyDescent="0.3">
      <c r="A64" s="27" t="s">
        <v>44</v>
      </c>
      <c r="B64" s="28" t="s">
        <v>45</v>
      </c>
      <c r="C64" s="27" t="s">
        <v>27</v>
      </c>
      <c r="D64" s="60">
        <v>0.27</v>
      </c>
      <c r="E64" s="29"/>
      <c r="F64" s="30">
        <f>D64*E64</f>
        <v>0</v>
      </c>
    </row>
    <row r="65" spans="1:245" ht="17.100000000000001" customHeight="1" thickBot="1" x14ac:dyDescent="0.35">
      <c r="A65" s="27" t="s">
        <v>48</v>
      </c>
      <c r="B65" s="28" t="s">
        <v>49</v>
      </c>
      <c r="C65" s="27" t="s">
        <v>27</v>
      </c>
      <c r="D65" s="60">
        <v>0.23399999999999999</v>
      </c>
      <c r="E65" s="29"/>
      <c r="F65" s="30">
        <f>D65*E65</f>
        <v>0</v>
      </c>
    </row>
    <row r="66" spans="1:245" ht="21.9" customHeight="1" thickBot="1" x14ac:dyDescent="0.35">
      <c r="A66" s="80" t="s">
        <v>39</v>
      </c>
      <c r="B66" s="81"/>
      <c r="C66" s="81"/>
      <c r="D66" s="81"/>
      <c r="E66" s="82"/>
      <c r="F66" s="22">
        <f>+SUM(F63:F65)</f>
        <v>0</v>
      </c>
    </row>
    <row r="67" spans="1:245" ht="14.4" customHeight="1" x14ac:dyDescent="0.3">
      <c r="A67" s="18" t="s">
        <v>104</v>
      </c>
      <c r="B67" s="77" t="s">
        <v>51</v>
      </c>
      <c r="C67" s="78"/>
      <c r="D67" s="78"/>
      <c r="E67" s="78"/>
      <c r="F67" s="79"/>
    </row>
    <row r="68" spans="1:245" ht="17.399999999999999" customHeight="1" x14ac:dyDescent="0.3">
      <c r="A68" s="23" t="s">
        <v>52</v>
      </c>
      <c r="B68" s="24" t="s">
        <v>53</v>
      </c>
      <c r="C68" s="23" t="s">
        <v>27</v>
      </c>
      <c r="D68" s="59">
        <v>0.15</v>
      </c>
      <c r="E68" s="25"/>
      <c r="F68" s="26">
        <f t="shared" ref="F68:F75" si="5">+D68*E68</f>
        <v>0</v>
      </c>
    </row>
    <row r="69" spans="1:245" ht="18.899999999999999" customHeight="1" x14ac:dyDescent="0.3">
      <c r="A69" s="27" t="s">
        <v>54</v>
      </c>
      <c r="B69" s="28" t="s">
        <v>55</v>
      </c>
      <c r="C69" s="27" t="s">
        <v>27</v>
      </c>
      <c r="D69" s="60">
        <v>0.15</v>
      </c>
      <c r="E69" s="29"/>
      <c r="F69" s="30">
        <f t="shared" si="5"/>
        <v>0</v>
      </c>
    </row>
    <row r="70" spans="1:245" ht="18.899999999999999" customHeight="1" x14ac:dyDescent="0.3">
      <c r="A70" s="27" t="s">
        <v>56</v>
      </c>
      <c r="B70" s="28" t="s">
        <v>57</v>
      </c>
      <c r="C70" s="27" t="s">
        <v>58</v>
      </c>
      <c r="D70" s="60">
        <v>12</v>
      </c>
      <c r="E70" s="29"/>
      <c r="F70" s="30">
        <f t="shared" si="5"/>
        <v>0</v>
      </c>
    </row>
    <row r="71" spans="1:245" ht="21.6" customHeight="1" x14ac:dyDescent="0.3">
      <c r="A71" s="27" t="s">
        <v>59</v>
      </c>
      <c r="B71" s="28" t="s">
        <v>60</v>
      </c>
      <c r="C71" s="27" t="s">
        <v>61</v>
      </c>
      <c r="D71" s="60">
        <v>8.3000000000000007</v>
      </c>
      <c r="E71" s="29"/>
      <c r="F71" s="30">
        <f t="shared" si="5"/>
        <v>0</v>
      </c>
    </row>
    <row r="72" spans="1:245" ht="33.9" customHeight="1" x14ac:dyDescent="0.3">
      <c r="A72" s="27" t="s">
        <v>62</v>
      </c>
      <c r="B72" s="33" t="s">
        <v>65</v>
      </c>
      <c r="C72" s="27" t="s">
        <v>61</v>
      </c>
      <c r="D72" s="60">
        <v>4.3</v>
      </c>
      <c r="E72" s="29"/>
      <c r="F72" s="30">
        <f t="shared" si="5"/>
        <v>0</v>
      </c>
    </row>
    <row r="73" spans="1:245" ht="33.9" customHeight="1" x14ac:dyDescent="0.3">
      <c r="A73" s="27" t="s">
        <v>105</v>
      </c>
      <c r="B73" s="33" t="s">
        <v>67</v>
      </c>
      <c r="C73" s="27" t="s">
        <v>61</v>
      </c>
      <c r="D73" s="61">
        <v>6</v>
      </c>
      <c r="E73" s="29"/>
      <c r="F73" s="30">
        <f t="shared" si="5"/>
        <v>0</v>
      </c>
    </row>
    <row r="74" spans="1:245" x14ac:dyDescent="0.3">
      <c r="A74" s="27" t="s">
        <v>64</v>
      </c>
      <c r="B74" s="33" t="s">
        <v>106</v>
      </c>
      <c r="C74" s="27" t="s">
        <v>13</v>
      </c>
      <c r="D74" s="60">
        <v>1</v>
      </c>
      <c r="E74" s="29"/>
      <c r="F74" s="30">
        <f t="shared" si="5"/>
        <v>0</v>
      </c>
    </row>
    <row r="75" spans="1:245" ht="33.9" customHeight="1" thickBot="1" x14ac:dyDescent="0.35">
      <c r="A75" s="27" t="s">
        <v>66</v>
      </c>
      <c r="B75" s="33" t="s">
        <v>107</v>
      </c>
      <c r="C75" s="27" t="s">
        <v>108</v>
      </c>
      <c r="D75" s="60">
        <v>1</v>
      </c>
      <c r="E75" s="29"/>
      <c r="F75" s="30">
        <f t="shared" si="5"/>
        <v>0</v>
      </c>
    </row>
    <row r="76" spans="1:245" customFormat="1" ht="24.6" customHeight="1" thickBot="1" x14ac:dyDescent="0.35">
      <c r="A76" s="80" t="s">
        <v>39</v>
      </c>
      <c r="B76" s="81"/>
      <c r="C76" s="81"/>
      <c r="D76" s="81"/>
      <c r="E76" s="82"/>
      <c r="F76" s="22">
        <f>SUM(F68:F75)</f>
        <v>0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</row>
    <row r="77" spans="1:245" customFormat="1" ht="17.100000000000001" customHeight="1" x14ac:dyDescent="0.3">
      <c r="A77" s="18" t="s">
        <v>109</v>
      </c>
      <c r="B77" s="77" t="s">
        <v>69</v>
      </c>
      <c r="C77" s="78"/>
      <c r="D77" s="78"/>
      <c r="E77" s="78"/>
      <c r="F77" s="79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</row>
    <row r="78" spans="1:245" customFormat="1" ht="32.1" customHeight="1" x14ac:dyDescent="0.3">
      <c r="A78" s="34" t="s">
        <v>70</v>
      </c>
      <c r="B78" s="35" t="s">
        <v>71</v>
      </c>
      <c r="C78" s="34" t="s">
        <v>58</v>
      </c>
      <c r="D78" s="62">
        <v>84.6</v>
      </c>
      <c r="E78" s="36"/>
      <c r="F78" s="37">
        <f>D78*E78</f>
        <v>0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</row>
    <row r="79" spans="1:245" customFormat="1" ht="15" thickBot="1" x14ac:dyDescent="0.35">
      <c r="A79" s="34" t="s">
        <v>72</v>
      </c>
      <c r="B79" s="35" t="s">
        <v>73</v>
      </c>
      <c r="C79" s="34" t="s">
        <v>58</v>
      </c>
      <c r="D79" s="62">
        <v>33.9</v>
      </c>
      <c r="E79" s="36"/>
      <c r="F79" s="37">
        <f>D79*E79</f>
        <v>0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</row>
    <row r="80" spans="1:245" customFormat="1" ht="20.399999999999999" customHeight="1" thickBot="1" x14ac:dyDescent="0.35">
      <c r="A80" s="80" t="s">
        <v>39</v>
      </c>
      <c r="B80" s="81"/>
      <c r="C80" s="81"/>
      <c r="D80" s="81"/>
      <c r="E80" s="82"/>
      <c r="F80" s="22">
        <f>+F78+F79</f>
        <v>0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</row>
    <row r="81" spans="1:245" customFormat="1" ht="15.9" customHeight="1" x14ac:dyDescent="0.3">
      <c r="A81" s="18" t="s">
        <v>110</v>
      </c>
      <c r="B81" s="77" t="s">
        <v>75</v>
      </c>
      <c r="C81" s="78"/>
      <c r="D81" s="78"/>
      <c r="E81" s="78"/>
      <c r="F81" s="7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</row>
    <row r="82" spans="1:245" customFormat="1" ht="36.6" customHeight="1" thickBot="1" x14ac:dyDescent="0.35">
      <c r="A82" s="23" t="s">
        <v>76</v>
      </c>
      <c r="B82" s="38" t="s">
        <v>111</v>
      </c>
      <c r="C82" s="23" t="s">
        <v>58</v>
      </c>
      <c r="D82" s="59">
        <v>31.5</v>
      </c>
      <c r="E82" s="25"/>
      <c r="F82" s="26">
        <f>D82*E82</f>
        <v>0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</row>
    <row r="83" spans="1:245" customFormat="1" ht="20.399999999999999" customHeight="1" thickBot="1" x14ac:dyDescent="0.35">
      <c r="A83" s="80" t="s">
        <v>39</v>
      </c>
      <c r="B83" s="81"/>
      <c r="C83" s="81"/>
      <c r="D83" s="81"/>
      <c r="E83" s="82"/>
      <c r="F83" s="22">
        <f>F82</f>
        <v>0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</row>
    <row r="84" spans="1:245" customFormat="1" ht="20.100000000000001" customHeight="1" x14ac:dyDescent="0.3">
      <c r="A84" s="18" t="s">
        <v>112</v>
      </c>
      <c r="B84" s="99" t="s">
        <v>79</v>
      </c>
      <c r="C84" s="100"/>
      <c r="D84" s="100"/>
      <c r="E84" s="100"/>
      <c r="F84" s="10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</row>
    <row r="85" spans="1:245" customFormat="1" ht="42" thickBot="1" x14ac:dyDescent="0.35">
      <c r="A85" s="23" t="s">
        <v>80</v>
      </c>
      <c r="B85" s="38" t="s">
        <v>113</v>
      </c>
      <c r="C85" s="23" t="s">
        <v>82</v>
      </c>
      <c r="D85" s="59">
        <v>2</v>
      </c>
      <c r="E85" s="25"/>
      <c r="F85" s="26">
        <f t="shared" ref="F85" si="6">D85*E85</f>
        <v>0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</row>
    <row r="86" spans="1:245" customFormat="1" ht="21.9" customHeight="1" thickBot="1" x14ac:dyDescent="0.35">
      <c r="A86" s="80" t="s">
        <v>39</v>
      </c>
      <c r="B86" s="81"/>
      <c r="C86" s="81"/>
      <c r="D86" s="81"/>
      <c r="E86" s="82"/>
      <c r="F86" s="22">
        <f>+F85</f>
        <v>0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</row>
    <row r="87" spans="1:245" customFormat="1" ht="17.399999999999999" customHeight="1" x14ac:dyDescent="0.3">
      <c r="A87" s="18" t="s">
        <v>114</v>
      </c>
      <c r="B87" s="99" t="s">
        <v>88</v>
      </c>
      <c r="C87" s="100"/>
      <c r="D87" s="100"/>
      <c r="E87" s="100"/>
      <c r="F87" s="10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</row>
    <row r="88" spans="1:245" customFormat="1" ht="41.4" x14ac:dyDescent="0.3">
      <c r="A88" s="23" t="s">
        <v>89</v>
      </c>
      <c r="B88" s="41" t="s">
        <v>90</v>
      </c>
      <c r="C88" s="23" t="s">
        <v>58</v>
      </c>
      <c r="D88" s="66">
        <v>84.6</v>
      </c>
      <c r="E88" s="25"/>
      <c r="F88" s="39">
        <f>D88*E88</f>
        <v>0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</row>
    <row r="89" spans="1:245" ht="18.899999999999999" customHeight="1" thickBot="1" x14ac:dyDescent="0.35">
      <c r="A89" s="31" t="s">
        <v>91</v>
      </c>
      <c r="B89" s="42" t="s">
        <v>92</v>
      </c>
      <c r="C89" s="31" t="s">
        <v>13</v>
      </c>
      <c r="D89" s="63">
        <v>1</v>
      </c>
      <c r="E89" s="32"/>
      <c r="F89" s="40">
        <f>D89*E89</f>
        <v>0</v>
      </c>
    </row>
    <row r="90" spans="1:245" ht="18.899999999999999" customHeight="1" thickBot="1" x14ac:dyDescent="0.35">
      <c r="A90" s="80" t="s">
        <v>39</v>
      </c>
      <c r="B90" s="81"/>
      <c r="C90" s="81"/>
      <c r="D90" s="81"/>
      <c r="E90" s="82"/>
      <c r="F90" s="43">
        <f>F89+F88</f>
        <v>0</v>
      </c>
    </row>
    <row r="91" spans="1:245" customFormat="1" ht="21.9" customHeight="1" thickBot="1" x14ac:dyDescent="0.35">
      <c r="A91" s="71" t="s">
        <v>115</v>
      </c>
      <c r="B91" s="72"/>
      <c r="C91" s="72"/>
      <c r="D91" s="72"/>
      <c r="E91" s="73"/>
      <c r="F91" s="49">
        <f>SUM(F90,F86,F83,F80,F76,F66,F61)</f>
        <v>0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</row>
    <row r="92" spans="1:245" ht="33" customHeight="1" thickBot="1" x14ac:dyDescent="0.3">
      <c r="A92" s="102" t="s">
        <v>116</v>
      </c>
      <c r="B92" s="103"/>
      <c r="C92" s="103"/>
      <c r="D92" s="103"/>
      <c r="E92" s="104"/>
      <c r="F92" s="50">
        <f>+SUM(F52,F91,F11)</f>
        <v>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45" ht="18.600000000000001" customHeight="1" x14ac:dyDescent="0.25">
      <c r="A93" s="68" t="s">
        <v>117</v>
      </c>
      <c r="B93" s="65"/>
      <c r="C93" s="65"/>
      <c r="D93" s="68" t="s">
        <v>118</v>
      </c>
      <c r="E93" s="65"/>
      <c r="F93" s="6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45" x14ac:dyDescent="0.3">
      <c r="A94" s="70" t="s">
        <v>119</v>
      </c>
      <c r="B94" s="2" t="s">
        <v>120</v>
      </c>
    </row>
    <row r="96" spans="1:245" x14ac:dyDescent="0.3">
      <c r="D96" s="69" t="s">
        <v>121</v>
      </c>
    </row>
    <row r="97" spans="2:2" x14ac:dyDescent="0.3">
      <c r="B97" s="45"/>
    </row>
  </sheetData>
  <mergeCells count="40">
    <mergeCell ref="A92:E92"/>
    <mergeCell ref="B53:F53"/>
    <mergeCell ref="B54:F54"/>
    <mergeCell ref="A61:E61"/>
    <mergeCell ref="B62:F62"/>
    <mergeCell ref="A66:E66"/>
    <mergeCell ref="B67:F67"/>
    <mergeCell ref="A91:E91"/>
    <mergeCell ref="A83:E83"/>
    <mergeCell ref="B84:F84"/>
    <mergeCell ref="A86:E86"/>
    <mergeCell ref="B87:F87"/>
    <mergeCell ref="A90:E90"/>
    <mergeCell ref="B48:F48"/>
    <mergeCell ref="A76:E76"/>
    <mergeCell ref="B77:F77"/>
    <mergeCell ref="A80:E80"/>
    <mergeCell ref="B81:F81"/>
    <mergeCell ref="A51:E51"/>
    <mergeCell ref="A52:E52"/>
    <mergeCell ref="A39:E39"/>
    <mergeCell ref="B40:F40"/>
    <mergeCell ref="A42:E42"/>
    <mergeCell ref="B43:F43"/>
    <mergeCell ref="A47:E47"/>
    <mergeCell ref="B21:F21"/>
    <mergeCell ref="A26:E26"/>
    <mergeCell ref="B27:F27"/>
    <mergeCell ref="A35:E35"/>
    <mergeCell ref="B36:F36"/>
    <mergeCell ref="A11:E11"/>
    <mergeCell ref="B12:F12"/>
    <mergeCell ref="B13:F13"/>
    <mergeCell ref="A20:E20"/>
    <mergeCell ref="A1:F1"/>
    <mergeCell ref="A2:F2"/>
    <mergeCell ref="A3:F3"/>
    <mergeCell ref="A4:F4"/>
    <mergeCell ref="B6:F6"/>
    <mergeCell ref="B8:F8"/>
  </mergeCells>
  <phoneticPr fontId="14" type="noConversion"/>
  <pageMargins left="0.61" right="0.47" top="0.75" bottom="0.75" header="0.3" footer="0.3"/>
  <pageSetup paperSize="9" scale="6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DQE</vt:lpstr>
      <vt:lpstr>DQE!Print_Area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Benel Matoka</dc:creator>
  <cp:keywords/>
  <dc:description/>
  <cp:lastModifiedBy>Edouard Luveve Akilimali</cp:lastModifiedBy>
  <cp:revision/>
  <dcterms:created xsi:type="dcterms:W3CDTF">2025-07-07T08:09:32Z</dcterms:created>
  <dcterms:modified xsi:type="dcterms:W3CDTF">2025-11-10T09:39:03Z</dcterms:modified>
  <cp:category/>
  <cp:contentStatus/>
</cp:coreProperties>
</file>